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mmary" sheetId="1" state="visible" r:id="rId3"/>
    <sheet name="Craft register" sheetId="2" state="visible" r:id="rId4"/>
    <sheet name="GI register" sheetId="3" state="visible" r:id="rId5"/>
    <sheet name="Talukas" sheetId="4" state="visible" r:id="rId6"/>
  </sheets>
  <definedNames>
    <definedName function="false" hidden="true" localSheetId="1" name="_xlnm._FilterDatabase" vbProcedure="false">'Craft register'!$A$1:$M$44</definedName>
    <definedName function="false" hidden="true" localSheetId="3" name="_xlnm._FilterDatabase" vbProcedure="false">Talukas!$A$1:$H$13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<sst xmlns="http://schemas.openxmlformats.org/spreadsheetml/2006/main" count="780" uniqueCount="473">
  <si>
    <t xml:space="preserve">Tisser Artisans Trust — Goa craft register, first edition</t>
  </si>
  <si>
    <t xml:space="preserve">Companion database to 'Goa: A Journey Through Crafts'  ·  craft mapping initiative</t>
  </si>
  <si>
    <t xml:space="preserve">How to use this workbook</t>
  </si>
  <si>
    <t xml:space="preserve">Craft register</t>
  </si>
  <si>
    <t xml:space="preserve">The master list. Add a new craft as a new row at the bottom, in the same format as the greyed example. Region, family, vitality and field-check are drop-downs.</t>
  </si>
  <si>
    <t xml:space="preserve">GI register</t>
  </si>
  <si>
    <t xml:space="preserve">Registered geographical indications, other classes, and significant crafts with no protection. Replace when the registry updates.</t>
  </si>
  <si>
    <t xml:space="preserve">Talukas</t>
  </si>
  <si>
    <t xml:space="preserve">One row per taluka, with entry counts and survey priority. Use the 'Assigned to' and 'Survey status' columns to run the next field round.</t>
  </si>
  <si>
    <t xml:space="preserve">Counts</t>
  </si>
  <si>
    <t xml:space="preserve">Live counts by region, family and vitality. These read from the Craft register, so they update as you add rows.</t>
  </si>
  <si>
    <t xml:space="preserve">Craft entries recorded</t>
  </si>
  <si>
    <t xml:space="preserve">Entries awaiting field check</t>
  </si>
  <si>
    <t xml:space="preserve">Entries with a registered GI</t>
  </si>
  <si>
    <t xml:space="preserve">By region</t>
  </si>
  <si>
    <t xml:space="preserve">The Northern Sands</t>
  </si>
  <si>
    <t xml:space="preserve">The Laterite Hills</t>
  </si>
  <si>
    <t xml:space="preserve">Ilhas and Antruz</t>
  </si>
  <si>
    <t xml:space="preserve">The Salcete Plain</t>
  </si>
  <si>
    <t xml:space="preserve">The Kushavati Interior</t>
  </si>
  <si>
    <t xml:space="preserve">By vitality</t>
  </si>
  <si>
    <t xml:space="preserve">Thriving</t>
  </si>
  <si>
    <t xml:space="preserve">Holding</t>
  </si>
  <si>
    <t xml:space="preserve">At risk</t>
  </si>
  <si>
    <t xml:space="preserve">Critical</t>
  </si>
  <si>
    <t xml:space="preserve">By material family</t>
  </si>
  <si>
    <t xml:space="preserve">On the loom</t>
  </si>
  <si>
    <t xml:space="preserve">With the needle</t>
  </si>
  <si>
    <t xml:space="preserve">In metal</t>
  </si>
  <si>
    <t xml:space="preserve">In wood</t>
  </si>
  <si>
    <t xml:space="preserve">In clay</t>
  </si>
  <si>
    <t xml:space="preserve">In fibre</t>
  </si>
  <si>
    <t xml:space="preserve">In print</t>
  </si>
  <si>
    <t xml:space="preserve">In pigment</t>
  </si>
  <si>
    <t xml:space="preserve">In leather</t>
  </si>
  <si>
    <t xml:space="preserve">In paper</t>
  </si>
  <si>
    <t xml:space="preserve">In sound</t>
  </si>
  <si>
    <t xml:space="preserve">In stone</t>
  </si>
  <si>
    <t xml:space="preserve">In glass</t>
  </si>
  <si>
    <t xml:space="preserve">Sources: GI Registry Chennai and published state registration lists; state ODOP, handloom and handicraft cluster documentation; published cluster reporting and survey material.</t>
  </si>
  <si>
    <t xml:space="preserve">ID</t>
  </si>
  <si>
    <t xml:space="preserve">Craft name</t>
  </si>
  <si>
    <t xml:space="preserve">Local name</t>
  </si>
  <si>
    <t xml:space="preserve">Region</t>
  </si>
  <si>
    <t xml:space="preserve">Taluka / belt</t>
  </si>
  <si>
    <t xml:space="preserve">Material family</t>
  </si>
  <si>
    <t xml:space="preserve">Community of makers</t>
  </si>
  <si>
    <t xml:space="preserve">Description</t>
  </si>
  <si>
    <t xml:space="preserve">Status tags</t>
  </si>
  <si>
    <t xml:space="preserve">GI application</t>
  </si>
  <si>
    <t xml:space="preserve">Vitality</t>
  </si>
  <si>
    <t xml:space="preserve">Field-check needed</t>
  </si>
  <si>
    <t xml:space="preserve">Source note</t>
  </si>
  <si>
    <t xml:space="preserve">RJ001</t>
  </si>
  <si>
    <t xml:space="preserve">Kunbi Saree Weaving</t>
  </si>
  <si>
    <t xml:space="preserve">कुणबी कापड</t>
  </si>
  <si>
    <t xml:space="preserve">Bardez (Bastora · Candolim) · Pernem (Paliem)</t>
  </si>
  <si>
    <t xml:space="preserve">Woven for the Kunbi and Gawda cultivating communities; the trade was held by three families — the Shettigars of Candolim, the Rasquinhas of Bastora and the Kamats</t>
  </si>
  <si>
    <t xml:space="preserve">A coarse red-and-white cotton check, woven on a pit loom with a hand dobby for the border, worn knotted at the shoulder with no blouse and no pleats. It is the only garment this volume can call indigenously Goan. Dye costs after 1961 and the powerloom villages of the 1970s finished the trade; the saree sold as Kunbi today is woven in Karnataka and Tamil Nadu. Whether a working Kunbi loom survives anywhere in Goa is this survey's first question.</t>
  </si>
  <si>
    <t xml:space="preserve">No loom in state · Field-check</t>
  </si>
  <si>
    <t xml:space="preserve">Yes</t>
  </si>
  <si>
    <t xml:space="preserve">First edition desk research</t>
  </si>
  <si>
    <t xml:space="preserve">RJ002</t>
  </si>
  <si>
    <t xml:space="preserve">Khann and Kashti Handloom</t>
  </si>
  <si>
    <t xml:space="preserve">खण आनी कास्ती</t>
  </si>
  <si>
    <t xml:space="preserve">Salcete · Quepem (belt)</t>
  </si>
  <si>
    <t xml:space="preserve">Weaver households of the Kunbi and Mahar settlements</t>
  </si>
  <si>
    <t xml:space="preserve">The blouse-piece and the men's loincloth that went with the Kunbi saree, woven on the same looms and lost with them. Listed here as a named gap: no production has been recorded in the last two decades, and the term survives mainly in the Karnataka border trade.</t>
  </si>
  <si>
    <t xml:space="preserve">Field-check · Possibly extinct</t>
  </si>
  <si>
    <t xml:space="preserve">RJ003</t>
  </si>
  <si>
    <t xml:space="preserve">Crochet and Bobbin Lace</t>
  </si>
  <si>
    <t xml:space="preserve">क्रोशा आनी लेस</t>
  </si>
  <si>
    <t xml:space="preserve">Tiswadi (Panaji) · Bardez (Mapusa)</t>
  </si>
  <si>
    <t xml:space="preserve">Goan Catholic women, worked at home and through parish and convent cooperatives</t>
  </si>
  <si>
    <t xml:space="preserve">Brought by the Portuguese nuns of the Santa Monica convent at Old Goa in 1606 to make altar linen, stoles and albs, and absorbed so completely that a crocheted edge became standard on Goan household linen. It is the one craft in this volume with an unbroken female line of transmission and no caste gate, which is also why it is undercounted: it is done in the house, between other work, and almost never registered as a trade.</t>
  </si>
  <si>
    <t xml:space="preserve">Convent origin 1606 · Women's trade</t>
  </si>
  <si>
    <t xml:space="preserve">No</t>
  </si>
  <si>
    <t xml:space="preserve">RJ004</t>
  </si>
  <si>
    <t xml:space="preserve">Church Vestment Embroidery</t>
  </si>
  <si>
    <t xml:space="preserve">वेस्तीचें भरतकाम</t>
  </si>
  <si>
    <t xml:space="preserve">Salcete (Rachol · Margao) · Tiswadi (Old Goa)</t>
  </si>
  <si>
    <t xml:space="preserve">Convent and seminary workrooms; a small number of commercial tailors in Margao and Panaji</t>
  </si>
  <si>
    <t xml:space="preserve">Gold and silver thread laid on velvet and silk for chasubles, copes, banners and the canopies carried at feast processions. The technique is the same couched metal-thread work as mainland zardozi, applied to an entirely different iconography. The surviving demand is real but narrow — roughly four hundred churches and chapels, each re-vesting rarely.</t>
  </si>
  <si>
    <t xml:space="preserve">Metal thread · Seminary workshops</t>
  </si>
  <si>
    <t xml:space="preserve">RJ005</t>
  </si>
  <si>
    <t xml:space="preserve">Jute Macramé</t>
  </si>
  <si>
    <t xml:space="preserve">गोणपाटाचें काम</t>
  </si>
  <si>
    <t xml:space="preserve">Bardez (Mapusa · Calangute) · Tiswadi (Panaji)</t>
  </si>
  <si>
    <t xml:space="preserve">Self-help groups, largely women, working to emporium and beach-market orders</t>
  </si>
  <si>
    <t xml:space="preserve">Knotted jute bags, belts, lampshades and hangings. Not an inherited Goan craft — it entered through state emporium training in the 1970s and 80s — but it is now a genuine earner for coastal self-help groups and is recorded here because any honest survey of what Goan hands currently make has to include it.</t>
  </si>
  <si>
    <t xml:space="preserve">Market craft · Women's SHGs</t>
  </si>
  <si>
    <t xml:space="preserve">RJ006</t>
  </si>
  <si>
    <t xml:space="preserve">Otim Kaam Brass Casting</t>
  </si>
  <si>
    <t xml:space="preserve">ओतीव काम</t>
  </si>
  <si>
    <t xml:space="preserve">Bardez (Mapusa) · Bicholim (Sanquelim)</t>
  </si>
  <si>
    <t xml:space="preserve">Kansar (brazier) families, hereditary</t>
  </si>
  <si>
    <t xml:space="preserve">Otim kaam is simply 'cast work'. A wax-and-resin master is used to raise an aluminium negative; brass is poured, then cleaned, turned on a lathe, hand-engraved and buffed. The output is ritual before it is domestic — niranjan, kalash, tapli, bell, candle stand, perfume sprinkler. The craft exists in Goa at this scale only because the temples moved east in the sixteenth century and took their patronage with them.</t>
  </si>
  <si>
    <t xml:space="preserve">Kansar community · Temple supply</t>
  </si>
  <si>
    <t xml:space="preserve">RJ007</t>
  </si>
  <si>
    <t xml:space="preserve">Samai and Niranjan Lamps</t>
  </si>
  <si>
    <t xml:space="preserve">समय आनी निरांजन</t>
  </si>
  <si>
    <t xml:space="preserve">Bicholim (Sanquelim · Bicholim town)</t>
  </si>
  <si>
    <t xml:space="preserve">Kansar casters, Sanquelim and Bicholim</t>
  </si>
  <si>
    <t xml:space="preserve">The standing oil lamp is the single object this belt is known for, and the unusually tall samai of the Mangueshi and Mahalsa temples are its showpieces. The form is turned in tiers on a lathe after casting, which is what gives the Goan samai its sharper profile against the softer Maharashtrian one.</t>
  </si>
  <si>
    <t xml:space="preserve">Lathe-finished · Mangueshi · Mahalsa</t>
  </si>
  <si>
    <t xml:space="preserve">RJ008</t>
  </si>
  <si>
    <t xml:space="preserve">Temple Bell Founding</t>
  </si>
  <si>
    <t xml:space="preserve">घांट ओतप</t>
  </si>
  <si>
    <t xml:space="preserve">Bicholim · Sattari (temple belt)</t>
  </si>
  <si>
    <t xml:space="preserve">Kansar founders; several orders now placed outside the state</t>
  </si>
  <si>
    <t xml:space="preserve">Bell metal is a harder alloy than lamp brass and needs a different furnace discipline, which is why bell founding thins out faster than casting. How many Goan foundries can still pour a tuned temple bell, rather than buy one in from Karnataka and finish it, is unestablished.</t>
  </si>
  <si>
    <t xml:space="preserve">Field-check · Few foundries</t>
  </si>
  <si>
    <t xml:space="preserve">RJ009</t>
  </si>
  <si>
    <t xml:space="preserve">Dhaatu Kaam Copperware</t>
  </si>
  <si>
    <t xml:space="preserve">तांब्याचें काम</t>
  </si>
  <si>
    <t xml:space="preserve">Ponda (Madkai · Marcel) · Bicholim</t>
  </si>
  <si>
    <t xml:space="preserve">Coppersmith families working to temple and kitchen order</t>
  </si>
  <si>
    <t xml:space="preserve">Raised and riveted copper for the handi, the bhann, the temple water vessel and the ritual pot. Steel and aluminium removed the domestic market two generations ago; what holds the trade up now is repair work and the ritual vessels that cannot be substituted.</t>
  </si>
  <si>
    <t xml:space="preserve">Beaten and riveted</t>
  </si>
  <si>
    <t xml:space="preserve">RJ010</t>
  </si>
  <si>
    <t xml:space="preserve">Feni Still Coppersmithing</t>
  </si>
  <si>
    <t xml:space="preserve">भट्टीचें तांबें</t>
  </si>
  <si>
    <t xml:space="preserve">Quepem · Canacona · Sanguem (cashew belt)</t>
  </si>
  <si>
    <t xml:space="preserve">Coppersmiths serving licensed distillers</t>
  </si>
  <si>
    <t xml:space="preserve">The bhatti — the pot still in which cashew and coconut feni is distilled — is beaten copper over a clay furnace, with a bamboo or copper lyne arm running to the condenser. It is the clearest case in Goa of a craft that makes a protected product possible without being protected itself: Feni has held a geographical indication since 2009; the still has nothing.</t>
  </si>
  <si>
    <t xml:space="preserve">Supplies a GI · Seasonal</t>
  </si>
  <si>
    <t xml:space="preserve">RJ011</t>
  </si>
  <si>
    <t xml:space="preserve">Goan Gold Filigree and Fator</t>
  </si>
  <si>
    <t xml:space="preserve">फातोर दागिने</t>
  </si>
  <si>
    <t xml:space="preserve">Salcete (Margao) · Tiswadi (Panaji)</t>
  </si>
  <si>
    <t xml:space="preserve">Goldsmith families, Hindu and Catholic, working to family commission</t>
  </si>
  <si>
    <t xml:space="preserve">The fator, the kantti, the galsari and the Catholic bride's cordao — a jewellery vocabulary that fuses Konkani temple forms with Portuguese filigree and the rosary. Pieces were made to be worn once in a generation and then reset, so very little old work survives outside family hands.</t>
  </si>
  <si>
    <t xml:space="preserve">Indo-Portuguese forms</t>
  </si>
  <si>
    <t xml:space="preserve">RJ012</t>
  </si>
  <si>
    <t xml:space="preserve">Church Silver and Processional Brass</t>
  </si>
  <si>
    <t xml:space="preserve">इगर्जेचें रुपें</t>
  </si>
  <si>
    <t xml:space="preserve">Tiswadi (Old Goa · Panaji) · Salcete</t>
  </si>
  <si>
    <t xml:space="preserve">A handful of silversmiths doing new work and repair for parishes</t>
  </si>
  <si>
    <t xml:space="preserve">Thurible, monstrance, processional cross, altar lamp and the silver casing applied to andors — the biers on which saints are carried at feast. Most current work is conservation rather than commission, which makes the surviving silversmiths a heritage resource as much as a trade.</t>
  </si>
  <si>
    <t xml:space="preserve">Restoration demand</t>
  </si>
  <si>
    <t xml:space="preserve">RJ013</t>
  </si>
  <si>
    <t xml:space="preserve">Chitari Painted Woodwork</t>
  </si>
  <si>
    <t xml:space="preserve">चितारी काम</t>
  </si>
  <si>
    <t xml:space="preserve">Salcete (Cuncolim — Demani ward)</t>
  </si>
  <si>
    <t xml:space="preserve">Chitari families of Demani, Cuncolim — 17 per cent of Goa's 78 recorded wood artisans</t>
  </si>
  <si>
    <t xml:space="preserve">Chitarop is Konkani for 'to draw'. Lacquer, gum (dink) and ground pigment are laid on turned and carved wood: cradles, toys, mirror and photo frames, palkhi poles, the Maharaja chair and the painted plank of parrots that is the family signature. Portuguese rule suppressed the imagery and the trade survived anyway; plastic toys have done more damage in forty years than the Inquisition did in three hundred. The last state award to a Chitari artist was in 1965.</t>
  </si>
  <si>
    <t xml:space="preserve">Last concentration · Lac and dink</t>
  </si>
  <si>
    <t xml:space="preserve">RJ014</t>
  </si>
  <si>
    <t xml:space="preserve">Kashta Kari Wood Carving</t>
  </si>
  <si>
    <t xml:space="preserve">काश्ट कारी</t>
  </si>
  <si>
    <t xml:space="preserve">Canacona (Chaudi · Poinguinim) · Sanguem</t>
  </si>
  <si>
    <t xml:space="preserve">Chari community carvers — 60 per cent of Goa's recorded wood artisans</t>
  </si>
  <si>
    <t xml:space="preserve">Architectural carving: doors, window surrounds, balcão posts, cupboards and the deep botanical borders that run across a Goan house front. The Chari are the same community that once carved the Perni masks. Of 78 wood artisans recorded across the state, not one apprentice under fifteen has entered the trade.</t>
  </si>
  <si>
    <t xml:space="preserve">Teak and rosewood</t>
  </si>
  <si>
    <t xml:space="preserve">RJ015</t>
  </si>
  <si>
    <t xml:space="preserve">Church Altar and Retable Carving</t>
  </si>
  <si>
    <t xml:space="preserve">आल्तारीचें काम</t>
  </si>
  <si>
    <t xml:space="preserve">Salcete (Rachol · Loutolim) · Tiswadi (Old Goa)</t>
  </si>
  <si>
    <t xml:space="preserve">Carvers and gilders working to diocesan and conservation commission</t>
  </si>
  <si>
    <t xml:space="preserve">The Goan retable — tier on tier of carved, gessoed and gilded wood behind the altar — is the largest craft object the state produces, and the one that took most hands. New altars are rare; the surviving skill is kept alive almost entirely by restoration contracts, which is a fragile basis for transmission.</t>
  </si>
  <si>
    <t xml:space="preserve">Gilded · Conservation work</t>
  </si>
  <si>
    <t xml:space="preserve">RJ016</t>
  </si>
  <si>
    <t xml:space="preserve">Perni Jagor Masks</t>
  </si>
  <si>
    <t xml:space="preserve">परणी जागोर रुपडीं</t>
  </si>
  <si>
    <t xml:space="preserve">Sanguem (Molcornem · Vaghurme) · Canacona (Poinguinim) · Quepem · Ponda</t>
  </si>
  <si>
    <t xml:space="preserve">Masks carved historically by the Chari; performed by the Perni community</t>
  </si>
  <si>
    <t xml:space="preserve">Rupdi — painted wooden masks kept in a cane peth and brought out for the night-long Jagor. Most surviving masks are over a hundred years old and fragile, because nobody carves new ones: that branch of the Chari craft has ended. The performance has gone from 68 places in five talukas in 1999 to 14 in 2023, and three families in the whole state. This is the most endangered entry in the volume and the one where documentation is most urgent.</t>
  </si>
  <si>
    <t xml:space="preserve">Carving extinct · 3 families</t>
  </si>
  <si>
    <t xml:space="preserve">RJ017</t>
  </si>
  <si>
    <t xml:space="preserve">Hodi and Canoe Building</t>
  </si>
  <si>
    <t xml:space="preserve">होडी बांदप</t>
  </si>
  <si>
    <t xml:space="preserve">Salcete (Cutbona · Betul) · Mormugao · Pernem (Chapora)</t>
  </si>
  <si>
    <t xml:space="preserve">Kharvi boatwrights — 9 per cent of the state's recorded wood artisans</t>
  </si>
  <si>
    <t xml:space="preserve">The hodi is built shell-first from mango and jackwood planks edge-joined over a dugout keel, caulked with coir and fish oil. It is the only craft here whose product still goes to work every morning. Fibreglass hulls and outboards have changed the economics but not yet displaced the yard, because a hodi can be repaired on a beach and a moulded hull cannot.</t>
  </si>
  <si>
    <t xml:space="preserve">Kharvi community · Working craft</t>
  </si>
  <si>
    <t xml:space="preserve">RJ018</t>
  </si>
  <si>
    <t xml:space="preserve">Indo-Portuguese Furniture</t>
  </si>
  <si>
    <t xml:space="preserve">पुर्तुगेज फर्निचर</t>
  </si>
  <si>
    <t xml:space="preserve">Salcete (Loutolim · Chandor) · Tiswadi</t>
  </si>
  <si>
    <t xml:space="preserve">Cabinet makers working to restoration and reproduction order</t>
  </si>
  <si>
    <t xml:space="preserve">The contador cabinet, the four-poster, the louvred almirah and the long dining table of the Goan mansion — European carcass work in Indian hardwood, with Indian carving vocabulary on the mouldings. Reproduction for the hospitality market now supports more benches than restoration does, with the usual effect on detail.</t>
  </si>
  <si>
    <t xml:space="preserve">Teak · rosewood</t>
  </si>
  <si>
    <t xml:space="preserve">RJ019</t>
  </si>
  <si>
    <t xml:space="preserve">Oxcart and Ghano Woodwork</t>
  </si>
  <si>
    <t xml:space="preserve">गाडो आनी घाणो</t>
  </si>
  <si>
    <t xml:space="preserve">Ponda · Bicholim · Sattari</t>
  </si>
  <si>
    <t xml:space="preserve">Village carpenters; no dedicated workshop recorded</t>
  </si>
  <si>
    <t xml:space="preserve">The bullock cart, the wooden oil press (ghano) and the sugarcane crusher. Mechanisation ended the demand; what remains is occasional repair and the ceremonial carts used at a few temple festivals. Recorded so that the skill is at least named before the last person who has done it stops.</t>
  </si>
  <si>
    <t xml:space="preserve">Field-check · Near-obsolete</t>
  </si>
  <si>
    <t xml:space="preserve">RJ020</t>
  </si>
  <si>
    <t xml:space="preserve">Kumbhar Red Pottery</t>
  </si>
  <si>
    <t xml:space="preserve">कुंभार काम</t>
  </si>
  <si>
    <t xml:space="preserve">Bicholim (Mayem · Bicholim town) · Bardez (Calangute)</t>
  </si>
  <si>
    <t xml:space="preserve">Kumbhar potter families</t>
  </si>
  <si>
    <t xml:space="preserve">Wheel-thrown water pots, cooking vessels, lamps and the budkulo. The red laterite-derived clay of this belt fires to the deep terracotta that distinguishes Goan pottery from the paler Konkan wares further north. Steel and plastic took the kitchen; the surviving demand is ritual, decorative and — increasingly — the restaurant trade.</t>
  </si>
  <si>
    <t xml:space="preserve">Local red clay</t>
  </si>
  <si>
    <t xml:space="preserve">RJ021</t>
  </si>
  <si>
    <t xml:space="preserve">Ganesh Clay Idol Making</t>
  </si>
  <si>
    <t xml:space="preserve">गणपतीच्या मूर्ती</t>
  </si>
  <si>
    <t xml:space="preserve">Pernem (Morjim · Mhauswada) · Bicholim (Mayem · Bhoma) · Salcete · Ponda</t>
  </si>
  <si>
    <t xml:space="preserve">Chitrashala workshops; named families at Morjim, Mayem, Pernem, Parse and Margao, several past five generations</t>
  </si>
  <si>
    <t xml:space="preserve">The strongest craft in Goa by every measure that matters: continuous demand, unbroken transmission, young hands entering. Shadu and chikanmati clay is worked from January to Chaturthi in August or September — a six-month season and no work in the rest. A workshop may turn out forty idols or two hundred. Clay now arrives by truck, and increasingly from Karnataka and Maharashtra as Goan fields are built on; the ban on plaster of Paris has pushed demand back towards clay faster than the clay supply can follow.</t>
  </si>
  <si>
    <t xml:space="preserve">Chovoth season · PoP ban demand</t>
  </si>
  <si>
    <t xml:space="preserve">RJ022</t>
  </si>
  <si>
    <t xml:space="preserve">Azulejo Tile Painting</t>
  </si>
  <si>
    <t xml:space="preserve">अझुलेज</t>
  </si>
  <si>
    <t xml:space="preserve">Tiswadi (Panaji · Old Goa)</t>
  </si>
  <si>
    <t xml:space="preserve">A small number of studio workshops in and around Panaji</t>
  </si>
  <si>
    <t xml:space="preserve">A biscuit tile is fired at about 1200°C, glazed, painted in ceramic oxides and fired again so the colour fuses into the glaze. Blue and yellow on white is the inherited Portuguese palette; the Goan subjects — the fisherwoman, the hodi, the house name plaque — are local inventions. Jorge Colaço's panels at the Menezes Braganza hall are the benchmark. This is a studio craft rather than a hereditary one, which makes it unusually easy to teach and unusually dependent on two or three people.</t>
  </si>
  <si>
    <t xml:space="preserve">Tin glaze · Twice fired</t>
  </si>
  <si>
    <t xml:space="preserve">RJ023</t>
  </si>
  <si>
    <t xml:space="preserve">Mangalore-Pattern Roof Tile</t>
  </si>
  <si>
    <t xml:space="preserve">मंगळुरी कौलां</t>
  </si>
  <si>
    <t xml:space="preserve">Sanguem · Quepem · Bicholim</t>
  </si>
  <si>
    <t xml:space="preserve">Small tile works, mostly mechanised, with hand finishing</t>
  </si>
  <si>
    <t xml:space="preserve">The interlocking clay tile that gives every Goan roofline its colour. Production is semi-industrial and has been for a century, but the moulds, the clay bodies and the stacking of the kiln remain craft decisions, and heritage-house restoration now demands tiles in historic profiles that no automated line will run.</t>
  </si>
  <si>
    <t xml:space="preserve">Industrialised · Heritage demand</t>
  </si>
  <si>
    <t xml:space="preserve">RJ024</t>
  </si>
  <si>
    <t xml:space="preserve">Khapri and Water Jar Pottery</t>
  </si>
  <si>
    <t xml:space="preserve">खापरी</t>
  </si>
  <si>
    <t xml:space="preserve">Bicholim · Sattari · Pernem</t>
  </si>
  <si>
    <t xml:space="preserve">Kumbhar households, largely part-time</t>
  </si>
  <si>
    <t xml:space="preserve">The coarse unglazed storage and cooling jar, and the khapri lid-dish used for roasting. A village-supply pottery rather than a market one, and therefore invisible to every trade survey. Counts and locations need to be established taluka by taluka.</t>
  </si>
  <si>
    <t xml:space="preserve">Field-check</t>
  </si>
  <si>
    <t xml:space="preserve">RJ025</t>
  </si>
  <si>
    <t xml:space="preserve">Maniche Kaam Bamboo Work</t>
  </si>
  <si>
    <t xml:space="preserve">मणयेचें काम</t>
  </si>
  <si>
    <t xml:space="preserve">Salcete (Cuncolim · Margao) · Bardez (Porvorim) · Sattari · Canacona</t>
  </si>
  <si>
    <t xml:space="preserve">Mahar bamboo-workers, with Velip and Kunbi households in the interior</t>
  </si>
  <si>
    <t xml:space="preserve">Bamboo is soaked in seawater for two or three days, sun-dried, segmented, stripped and split with the heavy koyto and the small sun knife. The output is the working equipment of Goan life: winnowing tray, grain basket, chicken coop, partition, fan, mat. It is sold at the weekly markets of Mapusa and Margao, which is the only reason anyone can count it.</t>
  </si>
  <si>
    <t xml:space="preserve">Mahar community · Market trade</t>
  </si>
  <si>
    <t xml:space="preserve">RJ026</t>
  </si>
  <si>
    <t xml:space="preserve">Fish Trap and Kantoll Weaving</t>
  </si>
  <si>
    <t xml:space="preserve">कांतोळ</t>
  </si>
  <si>
    <t xml:space="preserve">Salcete (Cutbona · Betul) · Mormugao · Tiswadi</t>
  </si>
  <si>
    <t xml:space="preserve">Kharvi fishing households and Mahar bamboo-workers together</t>
  </si>
  <si>
    <t xml:space="preserve">Bamboo and cane traps set in the khazan sluices and the estuary — kantoll, koiru and the conical basket used in the shallow creeks. Made by the people who use them, which is why they never enter a craft register, and why their forms vary by estuary rather than by maker.</t>
  </si>
  <si>
    <t xml:space="preserve">Working gear</t>
  </si>
  <si>
    <t xml:space="preserve">RJ027</t>
  </si>
  <si>
    <t xml:space="preserve">Shimpla Hast Kala Shell Craft</t>
  </si>
  <si>
    <t xml:space="preserve">शिंपल्याची कला</t>
  </si>
  <si>
    <t xml:space="preserve">Bardez (Calangute · Candolim) · Tiswadi (Panaji) · Salcete (Colva)</t>
  </si>
  <si>
    <t xml:space="preserve">Coastal households and small units working to emporium order</t>
  </si>
  <si>
    <t xml:space="preserve">Cowrie, conch, nacre and bivalve shell cut, drilled and set with brass and wood into lamps, boxes, curtains and figures. A craft that the Portuguese period expanded and tourism industrialised. Its material base is the problem: the shells are increasingly bought in rather than gathered, and several species are now protected.</t>
  </si>
  <si>
    <t xml:space="preserve">Tourist market</t>
  </si>
  <si>
    <t xml:space="preserve">RJ028</t>
  </si>
  <si>
    <t xml:space="preserve">Oyster-Shell Window Lattice</t>
  </si>
  <si>
    <t xml:space="preserve">शिंपल्याच्यो जनेलां</t>
  </si>
  <si>
    <t xml:space="preserve">Tiswadi (Fontainhas · Panaji) · Salcete (Chandor · Loutolim)</t>
  </si>
  <si>
    <t xml:space="preserve">A dwindling number of craftsmen able to cut and set nacre into batten</t>
  </si>
  <si>
    <t xml:space="preserve">Translucent panes cut from the windowpane oyster, Placuna placenta, and set into a wooden lattice — the device that gave the Goan house its particular cool, diffused light before glass. Sedimentation and barge traffic have destroyed the oyster beds, so collection is now unsustainable where it is not illegal, and owners replace broken panes with glass or plywood. The craft is failing for want of its raw material rather than its skill, which is a different problem and needs a different remedy.</t>
  </si>
  <si>
    <t xml:space="preserve">Material near-gone · Conservation only</t>
  </si>
  <si>
    <t xml:space="preserve">RJ029</t>
  </si>
  <si>
    <t xml:space="preserve">Coconut Shell Turnery</t>
  </si>
  <si>
    <t xml:space="preserve">नाल्लाच्या कवटाचें काम</t>
  </si>
  <si>
    <t xml:space="preserve">Bardez (Calangute · Mapusa) · Salcete · Canacona</t>
  </si>
  <si>
    <t xml:space="preserve">Small workshops and self-help units across the coconut belt</t>
  </si>
  <si>
    <t xml:space="preserve">Shell cut, turned, sanded and polished into bowls, ladles, buttons, lamps and jewellery — a by-product craft in a state that processes coconut at scale. Low barrier to entry and genuinely sustainable, which makes it one of the few Goan crafts where growth is a realistic objective rather than a hope.</t>
  </si>
  <si>
    <t xml:space="preserve">Waste-to-craft</t>
  </si>
  <si>
    <t xml:space="preserve">RJ030</t>
  </si>
  <si>
    <t xml:space="preserve">Coir Rope and Mat Twisting</t>
  </si>
  <si>
    <t xml:space="preserve">सुंभाचें काम</t>
  </si>
  <si>
    <t xml:space="preserve">Salcete · Mormugao · Canacona</t>
  </si>
  <si>
    <t xml:space="preserve">Coastal households; largely women at the spinning</t>
  </si>
  <si>
    <t xml:space="preserve">Husk retted in brackish backwater, beaten, spun and laid into rope and matting. Goa's coir never industrialised as Kerala's did, so it survives as a household supply trade — caulking for the hodi, well rope, door mat — at a scale no scheme has ever measured.</t>
  </si>
  <si>
    <t xml:space="preserve">Retting in khazan</t>
  </si>
  <si>
    <t xml:space="preserve">RJ031</t>
  </si>
  <si>
    <t xml:space="preserve">Palm-Leaf and Screwpine Mats</t>
  </si>
  <si>
    <t xml:space="preserve">मडयेच्यो चटयो</t>
  </si>
  <si>
    <t xml:space="preserve">Canacona · Quepem · Sanguem</t>
  </si>
  <si>
    <t xml:space="preserve">Velip, Kunbi and Gawda households in the forest talukas</t>
  </si>
  <si>
    <t xml:space="preserve">Sleeping mats, grain covers and the irle — the folded palm-leaf rain hood worn in the paddy. Made for use, traded only locally, and the clearest example in Goa of a craft that will disappear without ever having been recorded as an occupation.</t>
  </si>
  <si>
    <t xml:space="preserve">Velip and Kunbi households</t>
  </si>
  <si>
    <t xml:space="preserve">RJ032</t>
  </si>
  <si>
    <t xml:space="preserve">Kaavi Sgraffito Mural</t>
  </si>
  <si>
    <t xml:space="preserve">कावी कला</t>
  </si>
  <si>
    <t xml:space="preserve">Ponda · Sattari · Pernem · Canacona (temple belt)</t>
  </si>
  <si>
    <t xml:space="preserve">No hereditary line survives; the technique is being rebuilt by conservators and by the artist Sagar Naik Mule</t>
  </si>
  <si>
    <t xml:space="preserve">Shell-lime, sand and jaggery are laid as a white ground; a paste of ground laterite red oxide and lime putty goes over it; and while that is still moist the design is cut away with a steel bodkin to let the white through. It is sgraffito, invented here or brought by the Saraswats four to six centuries ago, and built this way because painted murals do not survive a Konkan monsoon. By the late twentieth century it had effectively no living practitioners. Since 2016 the Charles Correa Foundation and Heta Pandit have documented work surviving in more than twenty-one temples and four houses — the inventory on which any revival has to stand.</t>
  </si>
  <si>
    <t xml:space="preserve">Sgraffito · Revival from zero</t>
  </si>
  <si>
    <t xml:space="preserve">RJ033</t>
  </si>
  <si>
    <t xml:space="preserve">Church Wall and Ceiling Painting</t>
  </si>
  <si>
    <t xml:space="preserve">इगर्जेचीं चित्रां</t>
  </si>
  <si>
    <t xml:space="preserve">Tiswadi (Old Goa) · Salcete · Bardez</t>
  </si>
  <si>
    <t xml:space="preserve">Conservators; no continuing workshop tradition</t>
  </si>
  <si>
    <t xml:space="preserve">The painted vaults, trompe-l'œil architecture and saints' cycles of the seventeenth and eighteenth-century churches, executed by Goan hands to European models. The making tradition ended long ago; what is at stake now is whether the conservation skill to hold the surviving work exists in the state.</t>
  </si>
  <si>
    <t xml:space="preserve">Conservation only</t>
  </si>
  <si>
    <t xml:space="preserve">RJ034</t>
  </si>
  <si>
    <t xml:space="preserve">Chitar Painted Ganesh Throne</t>
  </si>
  <si>
    <t xml:space="preserve">माटोळी आनी मखर</t>
  </si>
  <si>
    <t xml:space="preserve">Salcete (Cuncolim) · Ponda · Bicholim</t>
  </si>
  <si>
    <t xml:space="preserve">Chitari and allied painter families</t>
  </si>
  <si>
    <t xml:space="preserve">The makhar — the painted and gilded throne the Ganesh idol is installed in — and the painted boards hung under the matoli canopy. Made and sold in a six-week window each year, which makes it the most concentrated craft economy in Goa and the one most exposed to a single bad season.</t>
  </si>
  <si>
    <t xml:space="preserve">Chovoth season</t>
  </si>
  <si>
    <t xml:space="preserve">RJ035</t>
  </si>
  <si>
    <t xml:space="preserve">Kolhapuri and Goan Chappal</t>
  </si>
  <si>
    <t xml:space="preserve">वहाणो</t>
  </si>
  <si>
    <t xml:space="preserve">Bardez (Mapusa) · Salcete (Margao)</t>
  </si>
  <si>
    <t xml:space="preserve">Chamar and Mochi households, several with Kolhapur and Belgaum origins</t>
  </si>
  <si>
    <t xml:space="preserve">Vegetable-tanned sandals cut, braided and stitched without nails, sold at the Mapusa and Margao weekly markets. The form is borrowed from across the Karnataka and Maharashtra borders rather than indigenous, and the trade has been squeezed from both ends — by moulded footwear below and by branded Kolhapuris above.</t>
  </si>
  <si>
    <t xml:space="preserve">Market trade</t>
  </si>
  <si>
    <t xml:space="preserve">RJ036</t>
  </si>
  <si>
    <t xml:space="preserve">Ghumot Drum Making</t>
  </si>
  <si>
    <t xml:space="preserve">घुमट</t>
  </si>
  <si>
    <t xml:space="preserve">Ponda · Bicholim · Salcete</t>
  </si>
  <si>
    <t xml:space="preserve">Potter and drum-maker families working with hide dressers</t>
  </si>
  <si>
    <t xml:space="preserve">A fired clay pot open at both ends, with a skin stretched over the wide mouth — the drum that carries Goan mando, dulpod and aarti alike, in Hindu and Catholic use equally. It was traditionally headed with monitor lizard skin; that became illegal under the Wildlife Protection Act, the instrument went quiet for years, and it is now made with goat skin and recognised as Goa's heritage instrument. A rare case of a craft surviving a legal prohibition by changing its material.</t>
  </si>
  <si>
    <t xml:space="preserve">State heritage instrument · Skin substituted</t>
  </si>
  <si>
    <t xml:space="preserve">RJ037</t>
  </si>
  <si>
    <t xml:space="preserve">Madhalem and Shamel Drums</t>
  </si>
  <si>
    <t xml:space="preserve">मादळें आनी शामेळ</t>
  </si>
  <si>
    <t xml:space="preserve">Ponda · Sanguem · Canacona</t>
  </si>
  <si>
    <t xml:space="preserve">Temple musician families; makers largely outside the state</t>
  </si>
  <si>
    <t xml:space="preserve">The barrel drums of the temple ensemble, hollowed from a single log and double-headed. Most replacements are now bought in from Karnataka. Whether any maker in Goa still hollows and heads a madhalem is unknown and is a survey priority.</t>
  </si>
  <si>
    <t xml:space="preserve">Field-check · Temple use</t>
  </si>
  <si>
    <t xml:space="preserve">RJ038</t>
  </si>
  <si>
    <t xml:space="preserve">Western Instrument Making</t>
  </si>
  <si>
    <t xml:space="preserve">वाद्यां बांदप</t>
  </si>
  <si>
    <t xml:space="preserve">Salcete (Margao · Loutolim) · Tiswadi (Panaji)</t>
  </si>
  <si>
    <t xml:space="preserve">A small number of luthiers and repairers</t>
  </si>
  <si>
    <t xml:space="preserve">Goa taught Western music from the seminaries for four centuries and supplied musicians to the whole subcontinent, and a violin, guitar and brass repair trade grew up behind that. It is small, unglamorous and genuinely Goan, and it belongs in a craft register even though no handicraft scheme has ever thought to put it there.</t>
  </si>
  <si>
    <t xml:space="preserve">Repair and setup</t>
  </si>
  <si>
    <t xml:space="preserve">RJ039</t>
  </si>
  <si>
    <t xml:space="preserve">Laterite Block Cutting</t>
  </si>
  <si>
    <t xml:space="preserve">चिऱ्याचें काम</t>
  </si>
  <si>
    <t xml:space="preserve">Bicholim · Sattari · Pernem · Quepem</t>
  </si>
  <si>
    <t xml:space="preserve">Quarry cutters, largely migrant crews with local foremen</t>
  </si>
  <si>
    <t xml:space="preserve">Laterite is soft enough to cut wet with a hand pick and hardens in air, which is why every old Goan wall, church plinth and well is built of it. The craft is in the reading of the bed and the sizing of the block, and it survives because heritage restoration needs cut laterite that no machine produces economically.</t>
  </si>
  <si>
    <t xml:space="preserve">Building trade</t>
  </si>
  <si>
    <t xml:space="preserve">RJ040</t>
  </si>
  <si>
    <t xml:space="preserve">Temple Stone Carving</t>
  </si>
  <si>
    <t xml:space="preserve">फातराचें कोरांतप</t>
  </si>
  <si>
    <t xml:space="preserve">Ponda · Dharbandora (Tambdi Surla) · Sanguem</t>
  </si>
  <si>
    <t xml:space="preserve">No continuing hereditary line in the state</t>
  </si>
  <si>
    <t xml:space="preserve">The basalt carving of Tambdi Surla, Goa's only surviving pre-Portuguese temple, and the fragments reused in the Ponda temples rebuilt after the Old Conquests. New carving is commissioned from Karnataka and Rajasthan. Listed here as inheritance rather than as a living trade.</t>
  </si>
  <si>
    <t xml:space="preserve">RJ041</t>
  </si>
  <si>
    <t xml:space="preserve">Rogddo Grinding Stone</t>
  </si>
  <si>
    <t xml:space="preserve">रगडो</t>
  </si>
  <si>
    <t xml:space="preserve">Sanguem · Quepem · Canacona</t>
  </si>
  <si>
    <t xml:space="preserve">Stone dressers, no organised unit recorded</t>
  </si>
  <si>
    <t xml:space="preserve">The flat grinding slab and roller, and the fatar mortar, dressed from local basalt and laterite. The mixer-grinder ended household demand in a single generation. Whether anyone still cuts one to order is unverified.</t>
  </si>
  <si>
    <t xml:space="preserve">RJ042</t>
  </si>
  <si>
    <t xml:space="preserve">Christmas Star Lantern</t>
  </si>
  <si>
    <t xml:space="preserve">कोड</t>
  </si>
  <si>
    <t xml:space="preserve">Salcete (Margao · Chandor) · Tiswadi · Bardez</t>
  </si>
  <si>
    <t xml:space="preserve">Households and parish youth groups; a few commercial makers in Margao</t>
  </si>
  <si>
    <t xml:space="preserve">Split bamboo frames covered in coloured tissue and cellophane, hung from the balcão through Advent. Mass-produced plastic stars arrive from outside the state every November, and the handmade kodd survives mostly where a parish or a family keeps making it. Seasonal, unregistered and genuinely widespread — the kind of craft a register built around saleable objects never sees.</t>
  </si>
  <si>
    <t xml:space="preserve">Seasonal · Household craft</t>
  </si>
  <si>
    <t xml:space="preserve">RJ043</t>
  </si>
  <si>
    <t xml:space="preserve">Cashew Shell and Seed Craft</t>
  </si>
  <si>
    <t xml:space="preserve">काजूचें काम</t>
  </si>
  <si>
    <t xml:space="preserve">Quepem · Canacona · Sanguem · Dharbandora</t>
  </si>
  <si>
    <t xml:space="preserve">Self-help groups in the cashew belt</t>
  </si>
  <si>
    <t xml:space="preserve">Shell, seed and the lacquer pressed from cashew shell liquid worked into beads, boxes and surface finishes. A small trade attached to a large agricultural one, and recorded here because the Goa Cashew and Goa Kaju Apple geographical indications protect the crop while leaving everything made from its waste unprotected and uncounted.</t>
  </si>
  <si>
    <t xml:space="preserve">By-product craft</t>
  </si>
  <si>
    <t xml:space="preserve">ADD NEW ENTRIES BELOW — one craft per row, same format</t>
  </si>
  <si>
    <t xml:space="preserve">RJ044</t>
  </si>
  <si>
    <t xml:space="preserve">Example: Sirohi wood carving</t>
  </si>
  <si>
    <t xml:space="preserve">काष्ठ शिल्प</t>
  </si>
  <si>
    <t xml:space="preserve">Jodhpur Division</t>
  </si>
  <si>
    <t xml:space="preserve">Sirohi</t>
  </si>
  <si>
    <t xml:space="preserve">Suthar carpenter families</t>
  </si>
  <si>
    <t xml:space="preserve">One paragraph: material, technique, use, and what is changing.</t>
  </si>
  <si>
    <t xml:space="preserve">Surveyor name, date, village</t>
  </si>
  <si>
    <t xml:space="preserve">App. no.</t>
  </si>
  <si>
    <t xml:space="preserve">Geographical indication</t>
  </si>
  <si>
    <t xml:space="preserve">Place</t>
  </si>
  <si>
    <t xml:space="preserve">Registered</t>
  </si>
  <si>
    <t xml:space="preserve">Class</t>
  </si>
  <si>
    <t xml:space="preserve">Scope</t>
  </si>
  <si>
    <t xml:space="preserve">Notes</t>
  </si>
  <si>
    <t xml:space="preserve">Registered in other classes</t>
  </si>
  <si>
    <t xml:space="preserve">122</t>
  </si>
  <si>
    <t xml:space="preserve">Feni</t>
  </si>
  <si>
    <t xml:space="preserve">Goa, state-wide · registered 2009</t>
  </si>
  <si>
    <t xml:space="preserve">Manufactured</t>
  </si>
  <si>
    <t xml:space="preserve">Goa</t>
  </si>
  <si>
    <t xml:space="preserve">618</t>
  </si>
  <si>
    <t xml:space="preserve">Khola Chilli</t>
  </si>
  <si>
    <t xml:space="preserve">Khola, Canacona · registered 2020</t>
  </si>
  <si>
    <t xml:space="preserve">Agricultural</t>
  </si>
  <si>
    <t xml:space="preserve">642</t>
  </si>
  <si>
    <t xml:space="preserve">Harmal Chilli</t>
  </si>
  <si>
    <t xml:space="preserve">Harmal (Arambol), Pernem · registered 2022</t>
  </si>
  <si>
    <t xml:space="preserve">655</t>
  </si>
  <si>
    <t xml:space="preserve">Goan Khaje</t>
  </si>
  <si>
    <t xml:space="preserve">Goa, state-wide · registered 2022</t>
  </si>
  <si>
    <t xml:space="preserve">Food stuff</t>
  </si>
  <si>
    <t xml:space="preserve">680</t>
  </si>
  <si>
    <t xml:space="preserve">Myndoli Banana</t>
  </si>
  <si>
    <t xml:space="preserve">Goa, state-wide · registered 2023</t>
  </si>
  <si>
    <t xml:space="preserve">714</t>
  </si>
  <si>
    <t xml:space="preserve">Goa Cashew</t>
  </si>
  <si>
    <t xml:space="preserve">Goa, state-wide · registered 2024</t>
  </si>
  <si>
    <t xml:space="preserve">728</t>
  </si>
  <si>
    <t xml:space="preserve">Goa Mankurad Mango</t>
  </si>
  <si>
    <t xml:space="preserve">746</t>
  </si>
  <si>
    <t xml:space="preserve">Goan Bebinca</t>
  </si>
  <si>
    <t xml:space="preserve">763</t>
  </si>
  <si>
    <t xml:space="preserve">Agsechi Vayingim</t>
  </si>
  <si>
    <t xml:space="preserve">Agassaim, Tiswadi · registered 2024</t>
  </si>
  <si>
    <t xml:space="preserve">790</t>
  </si>
  <si>
    <t xml:space="preserve">Sat Shiro Bheno</t>
  </si>
  <si>
    <t xml:space="preserve">878</t>
  </si>
  <si>
    <t xml:space="preserve">Taleigao Vayingim</t>
  </si>
  <si>
    <t xml:space="preserve">Taleigao, Tiswadi · registered 2025</t>
  </si>
  <si>
    <t xml:space="preserve">879</t>
  </si>
  <si>
    <t xml:space="preserve">Goa Hilario Mango</t>
  </si>
  <si>
    <t xml:space="preserve">Goa, state-wide · registered 2025</t>
  </si>
  <si>
    <t xml:space="preserve">916</t>
  </si>
  <si>
    <t xml:space="preserve">Goa Korgut Rice</t>
  </si>
  <si>
    <t xml:space="preserve">Khazan lands, Goa · registered 2025</t>
  </si>
  <si>
    <t xml:space="preserve">1079</t>
  </si>
  <si>
    <t xml:space="preserve">Goa Kaju Apple</t>
  </si>
  <si>
    <t xml:space="preserve">1080</t>
  </si>
  <si>
    <t xml:space="preserve">Goa Mussarad Mango</t>
  </si>
  <si>
    <t xml:space="preserve">Significant crafts with no protection</t>
  </si>
  <si>
    <t xml:space="preserve">—</t>
  </si>
  <si>
    <t xml:space="preserve">Kaavi sgraffito mural</t>
  </si>
  <si>
    <t xml:space="preserve">Pernem · Sattari · Ponda · Canacona</t>
  </si>
  <si>
    <t xml:space="preserve">Technique described, area defined, 21+ sites inventoried. No producer body.</t>
  </si>
  <si>
    <t xml:space="preserve">Handicraft</t>
  </si>
  <si>
    <t xml:space="preserve">None</t>
  </si>
  <si>
    <t xml:space="preserve">Unprotected</t>
  </si>
  <si>
    <t xml:space="preserve">Chitari painted woodwork</t>
  </si>
  <si>
    <t xml:space="preserve">Demani ward, Cuncolim, Salcete</t>
  </si>
  <si>
    <t xml:space="preserve">A named ward, a living family line, a distinct method. No producer body.</t>
  </si>
  <si>
    <t xml:space="preserve">Kunbi weave</t>
  </si>
  <si>
    <t xml:space="preserve">Bardez · Pernem (historic)</t>
  </si>
  <si>
    <t xml:space="preserve">The name is already in use on cloth woven in two other states.</t>
  </si>
  <si>
    <t xml:space="preserve">Otim kaam brass casting</t>
  </si>
  <si>
    <t xml:space="preserve">Mapusa · Sanquelim · Bicholim</t>
  </si>
  <si>
    <t xml:space="preserve">A hereditary trade, a described casting method, a defined belt.</t>
  </si>
  <si>
    <t xml:space="preserve">Ghumot</t>
  </si>
  <si>
    <t xml:space="preserve">The state's recognised heritage instrument; unregistered as a good.</t>
  </si>
  <si>
    <t xml:space="preserve">Azulejo of Goa</t>
  </si>
  <si>
    <t xml:space="preserve">Studio-made rather than hereditary — a weaker collective claim, not a dead one.</t>
  </si>
  <si>
    <t xml:space="preserve">Source: Geographical Indications Registry, Chennai, and published state registration lists. A dash means no application number is published for that entry.</t>
  </si>
  <si>
    <t xml:space="preserve">Taluka</t>
  </si>
  <si>
    <t xml:space="preserve">Entries in this edition</t>
  </si>
  <si>
    <t xml:space="preserve">Field-check entries</t>
  </si>
  <si>
    <t xml:space="preserve">Survey priority</t>
  </si>
  <si>
    <t xml:space="preserve">Assigned to</t>
  </si>
  <si>
    <t xml:space="preserve">Survey status</t>
  </si>
  <si>
    <t xml:space="preserve">Bardez</t>
  </si>
  <si>
    <t xml:space="preserve">बार्देस</t>
  </si>
  <si>
    <t xml:space="preserve">Low</t>
  </si>
  <si>
    <t xml:space="preserve">Not started</t>
  </si>
  <si>
    <t xml:space="preserve">Pernem</t>
  </si>
  <si>
    <t xml:space="preserve">पेडणें</t>
  </si>
  <si>
    <t xml:space="preserve">Bicholim</t>
  </si>
  <si>
    <t xml:space="preserve">डिचोली</t>
  </si>
  <si>
    <t xml:space="preserve">Sattari</t>
  </si>
  <si>
    <t xml:space="preserve">सत्तरी</t>
  </si>
  <si>
    <t xml:space="preserve">Ponda</t>
  </si>
  <si>
    <t xml:space="preserve">फोंडें</t>
  </si>
  <si>
    <t xml:space="preserve">Tiswadi</t>
  </si>
  <si>
    <t xml:space="preserve">तिसवाडी</t>
  </si>
  <si>
    <t xml:space="preserve">Canacona</t>
  </si>
  <si>
    <t xml:space="preserve">काणकोण</t>
  </si>
  <si>
    <t xml:space="preserve">Dharbandora</t>
  </si>
  <si>
    <t xml:space="preserve">धारबांदोडें</t>
  </si>
  <si>
    <t xml:space="preserve">Medium</t>
  </si>
  <si>
    <t xml:space="preserve">Quepem</t>
  </si>
  <si>
    <t xml:space="preserve">केपें</t>
  </si>
  <si>
    <t xml:space="preserve">Sanguem</t>
  </si>
  <si>
    <t xml:space="preserve">सांगें</t>
  </si>
  <si>
    <t xml:space="preserve">Mormugao</t>
  </si>
  <si>
    <t xml:space="preserve">मुरगांव</t>
  </si>
  <si>
    <t xml:space="preserve">Salcete</t>
  </si>
  <si>
    <t xml:space="preserve">साश्ट</t>
  </si>
  <si>
    <t xml:space="preserve">TOTAL</t>
  </si>
  <si>
    <t xml:space="preserve">Survey priority is set from entry count alone: High = 1 or fewer entries recorded. A low count usually means thin documentation, not thin craft.</t>
  </si>
</sst>
</file>

<file path=xl/styles.xml><?xml version="1.0" encoding="utf-8"?>
<styleSheet xmlns="http://schemas.openxmlformats.org/spreadsheetml/2006/main">
  <numFmts count="1">
    <numFmt numFmtId="164" formatCode="General"/>
  </numFmts>
  <fonts count="14">
    <font>
      <sz val="11"/>
      <color theme="1"/>
      <name val="Calibri"/>
      <family val="2"/>
      <charset val="1"/>
    </font>
    <font>
      <sz val="10"/>
      <name val="Arial"/>
      <family val="0"/>
    </font>
    <font>
      <sz val="10"/>
      <name val="Arial"/>
      <family val="0"/>
    </font>
    <font>
      <sz val="10"/>
      <name val="Arial"/>
      <family val="0"/>
    </font>
    <font>
      <b val="true"/>
      <sz val="15"/>
      <name val="Arial"/>
      <family val="0"/>
      <charset val="1"/>
    </font>
    <font>
      <i val="true"/>
      <sz val="10"/>
      <color rgb="FF606060"/>
      <name val="Arial"/>
      <family val="0"/>
      <charset val="1"/>
    </font>
    <font>
      <b val="true"/>
      <sz val="11"/>
      <name val="Arial"/>
      <family val="0"/>
      <charset val="1"/>
    </font>
    <font>
      <b val="true"/>
      <sz val="10"/>
      <name val="Arial"/>
      <family val="0"/>
      <charset val="1"/>
    </font>
    <font>
      <sz val="10"/>
      <name val="Arial"/>
      <family val="0"/>
      <charset val="1"/>
    </font>
    <font>
      <i val="true"/>
      <sz val="9"/>
      <color rgb="FF606060"/>
      <name val="Arial"/>
      <family val="0"/>
      <charset val="1"/>
    </font>
    <font>
      <b val="true"/>
      <sz val="10"/>
      <color rgb="FFFFFFFF"/>
      <name val="Arial"/>
      <family val="0"/>
      <charset val="1"/>
    </font>
    <font>
      <b val="true"/>
      <sz val="10"/>
      <color rgb="FF8A6A1F"/>
      <name val="Arial"/>
      <family val="0"/>
      <charset val="1"/>
    </font>
    <font>
      <b val="true"/>
      <sz val="10"/>
      <color rgb="FF8B3534"/>
      <name val="Arial"/>
      <family val="0"/>
      <charset val="1"/>
    </font>
    <font>
      <i val="true"/>
      <sz val="10"/>
      <color rgb="FF808080"/>
      <name val="Arial"/>
      <family val="0"/>
      <charset val="1"/>
    </font>
  </fonts>
  <fills count="4">
    <fill>
      <patternFill patternType="none"/>
    </fill>
    <fill>
      <patternFill patternType="gray125"/>
    </fill>
    <fill>
      <patternFill patternType="solid">
        <fgColor rgb="FF14130F"/>
        <bgColor rgb="FF000000"/>
      </patternFill>
    </fill>
    <fill>
      <patternFill patternType="solid">
        <fgColor rgb="FFFFF3CD"/>
        <bgColor rgb="FFFFFFFF"/>
      </patternFill>
    </fill>
  </fills>
  <borders count="2">
    <border diagonalUp="false" diagonalDown="false">
      <left/>
      <right/>
      <top/>
      <bottom/>
      <diagonal/>
    </border>
    <border diagonalUp="false" diagonalDown="false">
      <left style="thin">
        <color rgb="FFBFB9A8"/>
      </left>
      <right style="thin">
        <color rgb="FFBFB9A8"/>
      </right>
      <top style="thin">
        <color rgb="FFBFB9A8"/>
      </top>
      <bottom style="thin">
        <color rgb="FFBFB9A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2"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top" textRotation="0" wrapText="fals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11" fillId="3" borderId="1" xfId="0" applyFont="true" applyBorder="true" applyAlignment="true" applyProtection="false">
      <alignment horizontal="general" vertical="top"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fgColor rgb="FF14130F"/>
          <bgColor rgb="FF000000"/>
        </patternFill>
      </fill>
    </dxf>
    <dxf>
      <fill>
        <patternFill patternType="solid">
          <bgColor rgb="FF000000"/>
        </patternFill>
      </fill>
    </dxf>
    <dxf>
      <fill>
        <patternFill patternType="solid">
          <fgColor rgb="FFFFFFFF"/>
          <bgColor rgb="FF000000"/>
        </patternFill>
      </fill>
    </dxf>
    <dxf>
      <fill>
        <patternFill patternType="solid">
          <fgColor rgb="FFFFF3CD"/>
          <bgColor rgb="FF000000"/>
        </patternFill>
      </fill>
    </dxf>
    <dxf>
      <fill>
        <patternFill patternType="solid">
          <fgColor rgb="FF8A6A1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A6A1F"/>
      <rgbColor rgb="FF800080"/>
      <rgbColor rgb="FF008080"/>
      <rgbColor rgb="FFBFB9A8"/>
      <rgbColor rgb="FF808080"/>
      <rgbColor rgb="FF9999FF"/>
      <rgbColor rgb="FF8B3534"/>
      <rgbColor rgb="FFFFF3CD"/>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06060"/>
      <rgbColor rgb="FF969696"/>
      <rgbColor rgb="FF003366"/>
      <rgbColor rgb="FF339966"/>
      <rgbColor rgb="FF14130F"/>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4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6"/>
    <col collapsed="false" customWidth="true" hidden="false" outlineLevel="0" max="3" min="3" style="0" width="70"/>
  </cols>
  <sheetData>
    <row r="1" customFormat="false" ht="18.5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30" hidden="false" customHeight="true" outlineLevel="0" collapsed="false">
      <c r="A5" s="4" t="s">
        <v>3</v>
      </c>
      <c r="C5" s="5" t="s">
        <v>4</v>
      </c>
    </row>
    <row r="6" customFormat="false" ht="30" hidden="false" customHeight="true" outlineLevel="0" collapsed="false">
      <c r="A6" s="4" t="s">
        <v>5</v>
      </c>
      <c r="C6" s="5" t="s">
        <v>6</v>
      </c>
    </row>
    <row r="7" customFormat="false" ht="30" hidden="false" customHeight="true" outlineLevel="0" collapsed="false">
      <c r="A7" s="4" t="s">
        <v>7</v>
      </c>
      <c r="C7" s="5" t="s">
        <v>8</v>
      </c>
    </row>
    <row r="8" customFormat="false" ht="30" hidden="false" customHeight="true" outlineLevel="0" collapsed="false">
      <c r="A8" s="4" t="s">
        <v>9</v>
      </c>
      <c r="C8" s="5" t="s">
        <v>10</v>
      </c>
    </row>
    <row r="10" customFormat="false" ht="15" hidden="false" customHeight="false" outlineLevel="0" collapsed="false">
      <c r="A10" s="3" t="s">
        <v>9</v>
      </c>
    </row>
    <row r="11" customFormat="false" ht="15" hidden="false" customHeight="false" outlineLevel="0" collapsed="false">
      <c r="A11" s="6" t="s">
        <v>11</v>
      </c>
      <c r="B11" s="4" t="n">
        <f aca="false">COUNTA('Craft register'!B2:B44)</f>
        <v>43</v>
      </c>
    </row>
    <row r="12" customFormat="false" ht="15" hidden="false" customHeight="false" outlineLevel="0" collapsed="false">
      <c r="A12" s="6" t="s">
        <v>12</v>
      </c>
      <c r="B12" s="4" t="n">
        <f aca="false">COUNTIF('Craft register'!L2:L44,"Yes")</f>
        <v>7</v>
      </c>
    </row>
    <row r="13" customFormat="false" ht="15" hidden="false" customHeight="false" outlineLevel="0" collapsed="false">
      <c r="A13" s="6" t="s">
        <v>13</v>
      </c>
      <c r="B13" s="4" t="n">
        <f aca="false">COUNTIF('Craft register'!J2:J44,"&lt;&gt;")</f>
        <v>0</v>
      </c>
    </row>
    <row r="15" customFormat="false" ht="15" hidden="false" customHeight="false" outlineLevel="0" collapsed="false">
      <c r="A15" s="4" t="s">
        <v>14</v>
      </c>
    </row>
    <row r="16" customFormat="false" ht="15" hidden="false" customHeight="false" outlineLevel="0" collapsed="false">
      <c r="A16" s="6" t="s">
        <v>15</v>
      </c>
      <c r="B16" s="6" t="n">
        <f aca="false">COUNTIF('Craft register'!D2:D44,"The Northern Sands")</f>
        <v>7</v>
      </c>
    </row>
    <row r="17" customFormat="false" ht="15" hidden="false" customHeight="false" outlineLevel="0" collapsed="false">
      <c r="A17" s="6" t="s">
        <v>16</v>
      </c>
      <c r="B17" s="6" t="n">
        <f aca="false">COUNTIF('Craft register'!D2:D44,"The Laterite Hills")</f>
        <v>5</v>
      </c>
    </row>
    <row r="18" customFormat="false" ht="15" hidden="false" customHeight="false" outlineLevel="0" collapsed="false">
      <c r="A18" s="6" t="s">
        <v>17</v>
      </c>
      <c r="B18" s="6" t="n">
        <f aca="false">COUNTIF('Craft register'!D2:D44,"Ilhas and Antruz")</f>
        <v>11</v>
      </c>
    </row>
    <row r="19" customFormat="false" ht="15" hidden="false" customHeight="false" outlineLevel="0" collapsed="false">
      <c r="A19" s="6" t="s">
        <v>18</v>
      </c>
      <c r="B19" s="6" t="n">
        <f aca="false">COUNTIF('Craft register'!D2:D44,"The Salcete Plain")</f>
        <v>13</v>
      </c>
    </row>
    <row r="20" customFormat="false" ht="15" hidden="false" customHeight="false" outlineLevel="0" collapsed="false">
      <c r="A20" s="6" t="s">
        <v>19</v>
      </c>
      <c r="B20" s="6" t="n">
        <f aca="false">COUNTIF('Craft register'!D2:D44,"The Kushavati Interior")</f>
        <v>7</v>
      </c>
    </row>
    <row r="22" customFormat="false" ht="15" hidden="false" customHeight="false" outlineLevel="0" collapsed="false">
      <c r="A22" s="4" t="s">
        <v>20</v>
      </c>
    </row>
    <row r="23" customFormat="false" ht="15" hidden="false" customHeight="false" outlineLevel="0" collapsed="false">
      <c r="A23" s="6" t="s">
        <v>21</v>
      </c>
      <c r="B23" s="6" t="n">
        <f aca="false">COUNTIF('Craft register'!K2:K44,"Thriving")</f>
        <v>1</v>
      </c>
    </row>
    <row r="24" customFormat="false" ht="15" hidden="false" customHeight="false" outlineLevel="0" collapsed="false">
      <c r="A24" s="6" t="s">
        <v>22</v>
      </c>
      <c r="B24" s="6" t="n">
        <f aca="false">COUNTIF('Craft register'!K2:K44,"Holding")</f>
        <v>14</v>
      </c>
    </row>
    <row r="25" customFormat="false" ht="15" hidden="false" customHeight="false" outlineLevel="0" collapsed="false">
      <c r="A25" s="6" t="s">
        <v>23</v>
      </c>
      <c r="B25" s="6" t="n">
        <f aca="false">COUNTIF('Craft register'!K2:K44,"At risk")</f>
        <v>18</v>
      </c>
    </row>
    <row r="26" customFormat="false" ht="15" hidden="false" customHeight="false" outlineLevel="0" collapsed="false">
      <c r="A26" s="6" t="s">
        <v>24</v>
      </c>
      <c r="B26" s="6" t="n">
        <f aca="false">COUNTIF('Craft register'!K2:K44,"Critical")</f>
        <v>10</v>
      </c>
    </row>
    <row r="28" customFormat="false" ht="15" hidden="false" customHeight="false" outlineLevel="0" collapsed="false">
      <c r="A28" s="4" t="s">
        <v>25</v>
      </c>
    </row>
    <row r="29" customFormat="false" ht="15" hidden="false" customHeight="false" outlineLevel="0" collapsed="false">
      <c r="A29" s="6" t="s">
        <v>26</v>
      </c>
      <c r="B29" s="6" t="n">
        <f aca="false">COUNTIF('Craft register'!F2:F44,"On the loom")</f>
        <v>2</v>
      </c>
    </row>
    <row r="30" customFormat="false" ht="15" hidden="false" customHeight="false" outlineLevel="0" collapsed="false">
      <c r="A30" s="6" t="s">
        <v>27</v>
      </c>
      <c r="B30" s="6" t="n">
        <f aca="false">COUNTIF('Craft register'!F2:F44,"With the needle")</f>
        <v>3</v>
      </c>
    </row>
    <row r="31" customFormat="false" ht="15" hidden="false" customHeight="false" outlineLevel="0" collapsed="false">
      <c r="A31" s="6" t="s">
        <v>28</v>
      </c>
      <c r="B31" s="6" t="n">
        <f aca="false">COUNTIF('Craft register'!F2:F44,"In metal")</f>
        <v>7</v>
      </c>
    </row>
    <row r="32" customFormat="false" ht="15" hidden="false" customHeight="false" outlineLevel="0" collapsed="false">
      <c r="A32" s="6" t="s">
        <v>29</v>
      </c>
      <c r="B32" s="6" t="n">
        <f aca="false">COUNTIF('Craft register'!F2:F44,"In wood")</f>
        <v>7</v>
      </c>
    </row>
    <row r="33" customFormat="false" ht="15" hidden="false" customHeight="false" outlineLevel="0" collapsed="false">
      <c r="A33" s="6" t="s">
        <v>30</v>
      </c>
      <c r="B33" s="6" t="n">
        <f aca="false">COUNTIF('Craft register'!F2:F44,"In clay")</f>
        <v>5</v>
      </c>
    </row>
    <row r="34" customFormat="false" ht="15" hidden="false" customHeight="false" outlineLevel="0" collapsed="false">
      <c r="A34" s="6" t="s">
        <v>31</v>
      </c>
      <c r="B34" s="6" t="n">
        <f aca="false">COUNTIF('Craft register'!F2:F44,"In fibre")</f>
        <v>8</v>
      </c>
    </row>
    <row r="35" customFormat="false" ht="15" hidden="false" customHeight="false" outlineLevel="0" collapsed="false">
      <c r="A35" s="6" t="s">
        <v>32</v>
      </c>
      <c r="B35" s="6" t="n">
        <f aca="false">COUNTIF('Craft register'!F2:F44,"In print")</f>
        <v>0</v>
      </c>
    </row>
    <row r="36" customFormat="false" ht="15" hidden="false" customHeight="false" outlineLevel="0" collapsed="false">
      <c r="A36" s="6" t="s">
        <v>33</v>
      </c>
      <c r="B36" s="6" t="n">
        <f aca="false">COUNTIF('Craft register'!F2:F44,"In pigment")</f>
        <v>3</v>
      </c>
    </row>
    <row r="37" customFormat="false" ht="15" hidden="false" customHeight="false" outlineLevel="0" collapsed="false">
      <c r="A37" s="6" t="s">
        <v>34</v>
      </c>
      <c r="B37" s="6" t="n">
        <f aca="false">COUNTIF('Craft register'!F2:F44,"In leather")</f>
        <v>1</v>
      </c>
    </row>
    <row r="38" customFormat="false" ht="15" hidden="false" customHeight="false" outlineLevel="0" collapsed="false">
      <c r="A38" s="6" t="s">
        <v>35</v>
      </c>
      <c r="B38" s="6" t="n">
        <f aca="false">COUNTIF('Craft register'!F2:F44,"In paper")</f>
        <v>1</v>
      </c>
    </row>
    <row r="39" customFormat="false" ht="15" hidden="false" customHeight="false" outlineLevel="0" collapsed="false">
      <c r="A39" s="6" t="s">
        <v>36</v>
      </c>
      <c r="B39" s="6" t="n">
        <f aca="false">COUNTIF('Craft register'!F2:F44,"In sound")</f>
        <v>3</v>
      </c>
    </row>
    <row r="40" customFormat="false" ht="15" hidden="false" customHeight="false" outlineLevel="0" collapsed="false">
      <c r="A40" s="6" t="s">
        <v>37</v>
      </c>
      <c r="B40" s="6" t="n">
        <f aca="false">COUNTIF('Craft register'!F2:F44,"In stone")</f>
        <v>3</v>
      </c>
    </row>
    <row r="41" customFormat="false" ht="15" hidden="false" customHeight="false" outlineLevel="0" collapsed="false">
      <c r="A41" s="6" t="s">
        <v>38</v>
      </c>
      <c r="B41" s="6" t="n">
        <f aca="false">COUNTIF('Craft register'!F2:F44,"In glass")</f>
        <v>0</v>
      </c>
    </row>
    <row r="43" customFormat="false" ht="15" hidden="false" customHeight="false" outlineLevel="0" collapsed="false">
      <c r="A43" s="7" t="s">
        <v>39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4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2"/>
    <col collapsed="false" customWidth="true" hidden="false" outlineLevel="0" max="4" min="3" style="0" width="20"/>
    <col collapsed="false" customWidth="true" hidden="false" outlineLevel="0" max="5" min="5" style="0" width="30"/>
    <col collapsed="false" customWidth="true" hidden="false" outlineLevel="0" max="6" min="6" style="0" width="16"/>
    <col collapsed="false" customWidth="true" hidden="false" outlineLevel="0" max="7" min="7" style="0" width="34"/>
    <col collapsed="false" customWidth="true" hidden="false" outlineLevel="0" max="8" min="8" style="0" width="76"/>
    <col collapsed="false" customWidth="true" hidden="false" outlineLevel="0" max="9" min="9" style="0" width="22"/>
    <col collapsed="false" customWidth="true" hidden="false" outlineLevel="0" max="10" min="10" style="0" width="14"/>
    <col collapsed="false" customWidth="true" hidden="false" outlineLevel="0" max="11" min="11" style="0" width="12"/>
    <col collapsed="false" customWidth="true" hidden="false" outlineLevel="0" max="12" min="12" style="0" width="15"/>
    <col collapsed="false" customWidth="true" hidden="false" outlineLevel="0" max="13" min="13" style="0" width="26"/>
  </cols>
  <sheetData>
    <row r="1" customFormat="false" ht="30" hidden="false" customHeight="true" outlineLevel="0" collapsed="false">
      <c r="A1" s="8" t="s">
        <v>40</v>
      </c>
      <c r="B1" s="8" t="s">
        <v>41</v>
      </c>
      <c r="C1" s="8" t="s">
        <v>42</v>
      </c>
      <c r="D1" s="8" t="s">
        <v>43</v>
      </c>
      <c r="E1" s="8" t="s">
        <v>44</v>
      </c>
      <c r="F1" s="8" t="s">
        <v>45</v>
      </c>
      <c r="G1" s="8" t="s">
        <v>46</v>
      </c>
      <c r="H1" s="8" t="s">
        <v>47</v>
      </c>
      <c r="I1" s="8" t="s">
        <v>48</v>
      </c>
      <c r="J1" s="8" t="s">
        <v>49</v>
      </c>
      <c r="K1" s="8" t="s">
        <v>50</v>
      </c>
      <c r="L1" s="8" t="s">
        <v>51</v>
      </c>
      <c r="M1" s="8" t="s">
        <v>52</v>
      </c>
    </row>
    <row r="2" customFormat="false" ht="57.75" hidden="false" customHeight="true" outlineLevel="0" collapsed="false">
      <c r="A2" s="9" t="s">
        <v>53</v>
      </c>
      <c r="B2" s="9" t="s">
        <v>54</v>
      </c>
      <c r="C2" s="9" t="s">
        <v>55</v>
      </c>
      <c r="D2" s="9" t="s">
        <v>15</v>
      </c>
      <c r="E2" s="9" t="s">
        <v>56</v>
      </c>
      <c r="F2" s="9" t="s">
        <v>26</v>
      </c>
      <c r="G2" s="10" t="s">
        <v>57</v>
      </c>
      <c r="H2" s="10" t="s">
        <v>58</v>
      </c>
      <c r="I2" s="10" t="s">
        <v>59</v>
      </c>
      <c r="J2" s="9"/>
      <c r="K2" s="9" t="s">
        <v>24</v>
      </c>
      <c r="L2" s="11" t="s">
        <v>60</v>
      </c>
      <c r="M2" s="9" t="s">
        <v>61</v>
      </c>
    </row>
    <row r="3" customFormat="false" ht="57.75" hidden="false" customHeight="true" outlineLevel="0" collapsed="false">
      <c r="A3" s="9" t="s">
        <v>62</v>
      </c>
      <c r="B3" s="9" t="s">
        <v>63</v>
      </c>
      <c r="C3" s="9" t="s">
        <v>64</v>
      </c>
      <c r="D3" s="9" t="s">
        <v>18</v>
      </c>
      <c r="E3" s="9" t="s">
        <v>65</v>
      </c>
      <c r="F3" s="9" t="s">
        <v>26</v>
      </c>
      <c r="G3" s="10" t="s">
        <v>66</v>
      </c>
      <c r="H3" s="10" t="s">
        <v>67</v>
      </c>
      <c r="I3" s="10" t="s">
        <v>68</v>
      </c>
      <c r="J3" s="9"/>
      <c r="K3" s="9" t="s">
        <v>24</v>
      </c>
      <c r="L3" s="11" t="s">
        <v>60</v>
      </c>
      <c r="M3" s="9" t="s">
        <v>61</v>
      </c>
    </row>
    <row r="4" customFormat="false" ht="57.75" hidden="false" customHeight="true" outlineLevel="0" collapsed="false">
      <c r="A4" s="9" t="s">
        <v>69</v>
      </c>
      <c r="B4" s="9" t="s">
        <v>70</v>
      </c>
      <c r="C4" s="9" t="s">
        <v>71</v>
      </c>
      <c r="D4" s="9" t="s">
        <v>17</v>
      </c>
      <c r="E4" s="9" t="s">
        <v>72</v>
      </c>
      <c r="F4" s="9" t="s">
        <v>27</v>
      </c>
      <c r="G4" s="10" t="s">
        <v>73</v>
      </c>
      <c r="H4" s="10" t="s">
        <v>74</v>
      </c>
      <c r="I4" s="10" t="s">
        <v>75</v>
      </c>
      <c r="J4" s="9"/>
      <c r="K4" s="9" t="s">
        <v>22</v>
      </c>
      <c r="L4" s="9" t="s">
        <v>76</v>
      </c>
      <c r="M4" s="9" t="s">
        <v>61</v>
      </c>
    </row>
    <row r="5" customFormat="false" ht="57.75" hidden="false" customHeight="true" outlineLevel="0" collapsed="false">
      <c r="A5" s="9" t="s">
        <v>77</v>
      </c>
      <c r="B5" s="9" t="s">
        <v>78</v>
      </c>
      <c r="C5" s="9" t="s">
        <v>79</v>
      </c>
      <c r="D5" s="9" t="s">
        <v>18</v>
      </c>
      <c r="E5" s="9" t="s">
        <v>80</v>
      </c>
      <c r="F5" s="9" t="s">
        <v>27</v>
      </c>
      <c r="G5" s="10" t="s">
        <v>81</v>
      </c>
      <c r="H5" s="10" t="s">
        <v>82</v>
      </c>
      <c r="I5" s="10" t="s">
        <v>83</v>
      </c>
      <c r="J5" s="9"/>
      <c r="K5" s="9" t="s">
        <v>23</v>
      </c>
      <c r="L5" s="9" t="s">
        <v>76</v>
      </c>
      <c r="M5" s="9" t="s">
        <v>61</v>
      </c>
    </row>
    <row r="6" customFormat="false" ht="57.75" hidden="false" customHeight="true" outlineLevel="0" collapsed="false">
      <c r="A6" s="9" t="s">
        <v>84</v>
      </c>
      <c r="B6" s="9" t="s">
        <v>85</v>
      </c>
      <c r="C6" s="9" t="s">
        <v>86</v>
      </c>
      <c r="D6" s="9" t="s">
        <v>15</v>
      </c>
      <c r="E6" s="9" t="s">
        <v>87</v>
      </c>
      <c r="F6" s="9" t="s">
        <v>27</v>
      </c>
      <c r="G6" s="10" t="s">
        <v>88</v>
      </c>
      <c r="H6" s="10" t="s">
        <v>89</v>
      </c>
      <c r="I6" s="10" t="s">
        <v>90</v>
      </c>
      <c r="J6" s="9"/>
      <c r="K6" s="9" t="s">
        <v>22</v>
      </c>
      <c r="L6" s="9" t="s">
        <v>76</v>
      </c>
      <c r="M6" s="9" t="s">
        <v>61</v>
      </c>
    </row>
    <row r="7" customFormat="false" ht="57.75" hidden="false" customHeight="true" outlineLevel="0" collapsed="false">
      <c r="A7" s="9" t="s">
        <v>91</v>
      </c>
      <c r="B7" s="9" t="s">
        <v>92</v>
      </c>
      <c r="C7" s="9" t="s">
        <v>93</v>
      </c>
      <c r="D7" s="9" t="s">
        <v>15</v>
      </c>
      <c r="E7" s="9" t="s">
        <v>94</v>
      </c>
      <c r="F7" s="9" t="s">
        <v>28</v>
      </c>
      <c r="G7" s="10" t="s">
        <v>95</v>
      </c>
      <c r="H7" s="10" t="s">
        <v>96</v>
      </c>
      <c r="I7" s="10" t="s">
        <v>97</v>
      </c>
      <c r="J7" s="9"/>
      <c r="K7" s="9" t="s">
        <v>22</v>
      </c>
      <c r="L7" s="9" t="s">
        <v>76</v>
      </c>
      <c r="M7" s="9" t="s">
        <v>61</v>
      </c>
    </row>
    <row r="8" customFormat="false" ht="57.75" hidden="false" customHeight="true" outlineLevel="0" collapsed="false">
      <c r="A8" s="9" t="s">
        <v>98</v>
      </c>
      <c r="B8" s="9" t="s">
        <v>99</v>
      </c>
      <c r="C8" s="9" t="s">
        <v>100</v>
      </c>
      <c r="D8" s="9" t="s">
        <v>16</v>
      </c>
      <c r="E8" s="9" t="s">
        <v>101</v>
      </c>
      <c r="F8" s="9" t="s">
        <v>28</v>
      </c>
      <c r="G8" s="10" t="s">
        <v>102</v>
      </c>
      <c r="H8" s="10" t="s">
        <v>103</v>
      </c>
      <c r="I8" s="10" t="s">
        <v>104</v>
      </c>
      <c r="J8" s="9"/>
      <c r="K8" s="9" t="s">
        <v>22</v>
      </c>
      <c r="L8" s="9" t="s">
        <v>76</v>
      </c>
      <c r="M8" s="9" t="s">
        <v>61</v>
      </c>
    </row>
    <row r="9" customFormat="false" ht="57.75" hidden="false" customHeight="true" outlineLevel="0" collapsed="false">
      <c r="A9" s="9" t="s">
        <v>105</v>
      </c>
      <c r="B9" s="9" t="s">
        <v>106</v>
      </c>
      <c r="C9" s="9" t="s">
        <v>107</v>
      </c>
      <c r="D9" s="9" t="s">
        <v>16</v>
      </c>
      <c r="E9" s="9" t="s">
        <v>108</v>
      </c>
      <c r="F9" s="9" t="s">
        <v>28</v>
      </c>
      <c r="G9" s="10" t="s">
        <v>109</v>
      </c>
      <c r="H9" s="10" t="s">
        <v>110</v>
      </c>
      <c r="I9" s="10" t="s">
        <v>111</v>
      </c>
      <c r="J9" s="9"/>
      <c r="K9" s="9" t="s">
        <v>23</v>
      </c>
      <c r="L9" s="11" t="s">
        <v>60</v>
      </c>
      <c r="M9" s="9" t="s">
        <v>61</v>
      </c>
    </row>
    <row r="10" customFormat="false" ht="57.75" hidden="false" customHeight="true" outlineLevel="0" collapsed="false">
      <c r="A10" s="9" t="s">
        <v>112</v>
      </c>
      <c r="B10" s="9" t="s">
        <v>113</v>
      </c>
      <c r="C10" s="9" t="s">
        <v>114</v>
      </c>
      <c r="D10" s="9" t="s">
        <v>17</v>
      </c>
      <c r="E10" s="9" t="s">
        <v>115</v>
      </c>
      <c r="F10" s="9" t="s">
        <v>28</v>
      </c>
      <c r="G10" s="10" t="s">
        <v>116</v>
      </c>
      <c r="H10" s="10" t="s">
        <v>117</v>
      </c>
      <c r="I10" s="10" t="s">
        <v>118</v>
      </c>
      <c r="J10" s="9"/>
      <c r="K10" s="9" t="s">
        <v>23</v>
      </c>
      <c r="L10" s="9" t="s">
        <v>76</v>
      </c>
      <c r="M10" s="9" t="s">
        <v>61</v>
      </c>
    </row>
    <row r="11" customFormat="false" ht="57.75" hidden="false" customHeight="true" outlineLevel="0" collapsed="false">
      <c r="A11" s="9" t="s">
        <v>119</v>
      </c>
      <c r="B11" s="9" t="s">
        <v>120</v>
      </c>
      <c r="C11" s="9" t="s">
        <v>121</v>
      </c>
      <c r="D11" s="9" t="s">
        <v>19</v>
      </c>
      <c r="E11" s="9" t="s">
        <v>122</v>
      </c>
      <c r="F11" s="9" t="s">
        <v>28</v>
      </c>
      <c r="G11" s="10" t="s">
        <v>123</v>
      </c>
      <c r="H11" s="10" t="s">
        <v>124</v>
      </c>
      <c r="I11" s="10" t="s">
        <v>125</v>
      </c>
      <c r="J11" s="9"/>
      <c r="K11" s="9" t="s">
        <v>22</v>
      </c>
      <c r="L11" s="9" t="s">
        <v>76</v>
      </c>
      <c r="M11" s="9" t="s">
        <v>61</v>
      </c>
    </row>
    <row r="12" customFormat="false" ht="57.75" hidden="false" customHeight="true" outlineLevel="0" collapsed="false">
      <c r="A12" s="9" t="s">
        <v>126</v>
      </c>
      <c r="B12" s="9" t="s">
        <v>127</v>
      </c>
      <c r="C12" s="9" t="s">
        <v>128</v>
      </c>
      <c r="D12" s="9" t="s">
        <v>18</v>
      </c>
      <c r="E12" s="9" t="s">
        <v>129</v>
      </c>
      <c r="F12" s="9" t="s">
        <v>28</v>
      </c>
      <c r="G12" s="10" t="s">
        <v>130</v>
      </c>
      <c r="H12" s="10" t="s">
        <v>131</v>
      </c>
      <c r="I12" s="10" t="s">
        <v>132</v>
      </c>
      <c r="J12" s="9"/>
      <c r="K12" s="9" t="s">
        <v>23</v>
      </c>
      <c r="L12" s="9" t="s">
        <v>76</v>
      </c>
      <c r="M12" s="9" t="s">
        <v>61</v>
      </c>
    </row>
    <row r="13" customFormat="false" ht="57.75" hidden="false" customHeight="true" outlineLevel="0" collapsed="false">
      <c r="A13" s="9" t="s">
        <v>133</v>
      </c>
      <c r="B13" s="9" t="s">
        <v>134</v>
      </c>
      <c r="C13" s="9" t="s">
        <v>135</v>
      </c>
      <c r="D13" s="9" t="s">
        <v>17</v>
      </c>
      <c r="E13" s="9" t="s">
        <v>136</v>
      </c>
      <c r="F13" s="9" t="s">
        <v>28</v>
      </c>
      <c r="G13" s="10" t="s">
        <v>137</v>
      </c>
      <c r="H13" s="10" t="s">
        <v>138</v>
      </c>
      <c r="I13" s="10" t="s">
        <v>139</v>
      </c>
      <c r="J13" s="9"/>
      <c r="K13" s="9" t="s">
        <v>23</v>
      </c>
      <c r="L13" s="9" t="s">
        <v>76</v>
      </c>
      <c r="M13" s="9" t="s">
        <v>61</v>
      </c>
    </row>
    <row r="14" customFormat="false" ht="57.75" hidden="false" customHeight="true" outlineLevel="0" collapsed="false">
      <c r="A14" s="9" t="s">
        <v>140</v>
      </c>
      <c r="B14" s="9" t="s">
        <v>141</v>
      </c>
      <c r="C14" s="9" t="s">
        <v>142</v>
      </c>
      <c r="D14" s="9" t="s">
        <v>18</v>
      </c>
      <c r="E14" s="9" t="s">
        <v>143</v>
      </c>
      <c r="F14" s="9" t="s">
        <v>29</v>
      </c>
      <c r="G14" s="10" t="s">
        <v>144</v>
      </c>
      <c r="H14" s="10" t="s">
        <v>145</v>
      </c>
      <c r="I14" s="10" t="s">
        <v>146</v>
      </c>
      <c r="J14" s="9"/>
      <c r="K14" s="9" t="s">
        <v>23</v>
      </c>
      <c r="L14" s="9" t="s">
        <v>76</v>
      </c>
      <c r="M14" s="9" t="s">
        <v>61</v>
      </c>
    </row>
    <row r="15" customFormat="false" ht="57.75" hidden="false" customHeight="true" outlineLevel="0" collapsed="false">
      <c r="A15" s="9" t="s">
        <v>147</v>
      </c>
      <c r="B15" s="9" t="s">
        <v>148</v>
      </c>
      <c r="C15" s="9" t="s">
        <v>149</v>
      </c>
      <c r="D15" s="9" t="s">
        <v>19</v>
      </c>
      <c r="E15" s="9" t="s">
        <v>150</v>
      </c>
      <c r="F15" s="9" t="s">
        <v>29</v>
      </c>
      <c r="G15" s="10" t="s">
        <v>151</v>
      </c>
      <c r="H15" s="10" t="s">
        <v>152</v>
      </c>
      <c r="I15" s="10" t="s">
        <v>153</v>
      </c>
      <c r="J15" s="9"/>
      <c r="K15" s="9" t="s">
        <v>23</v>
      </c>
      <c r="L15" s="9" t="s">
        <v>76</v>
      </c>
      <c r="M15" s="9" t="s">
        <v>61</v>
      </c>
    </row>
    <row r="16" customFormat="false" ht="57.75" hidden="false" customHeight="true" outlineLevel="0" collapsed="false">
      <c r="A16" s="9" t="s">
        <v>154</v>
      </c>
      <c r="B16" s="9" t="s">
        <v>155</v>
      </c>
      <c r="C16" s="9" t="s">
        <v>156</v>
      </c>
      <c r="D16" s="9" t="s">
        <v>18</v>
      </c>
      <c r="E16" s="9" t="s">
        <v>157</v>
      </c>
      <c r="F16" s="9" t="s">
        <v>29</v>
      </c>
      <c r="G16" s="10" t="s">
        <v>158</v>
      </c>
      <c r="H16" s="10" t="s">
        <v>159</v>
      </c>
      <c r="I16" s="10" t="s">
        <v>160</v>
      </c>
      <c r="J16" s="9"/>
      <c r="K16" s="9" t="s">
        <v>23</v>
      </c>
      <c r="L16" s="9" t="s">
        <v>76</v>
      </c>
      <c r="M16" s="9" t="s">
        <v>61</v>
      </c>
    </row>
    <row r="17" customFormat="false" ht="57.75" hidden="false" customHeight="true" outlineLevel="0" collapsed="false">
      <c r="A17" s="9" t="s">
        <v>161</v>
      </c>
      <c r="B17" s="9" t="s">
        <v>162</v>
      </c>
      <c r="C17" s="9" t="s">
        <v>163</v>
      </c>
      <c r="D17" s="9" t="s">
        <v>19</v>
      </c>
      <c r="E17" s="9" t="s">
        <v>164</v>
      </c>
      <c r="F17" s="9" t="s">
        <v>29</v>
      </c>
      <c r="G17" s="10" t="s">
        <v>165</v>
      </c>
      <c r="H17" s="10" t="s">
        <v>166</v>
      </c>
      <c r="I17" s="10" t="s">
        <v>167</v>
      </c>
      <c r="J17" s="9"/>
      <c r="K17" s="9" t="s">
        <v>24</v>
      </c>
      <c r="L17" s="9" t="s">
        <v>76</v>
      </c>
      <c r="M17" s="9" t="s">
        <v>61</v>
      </c>
    </row>
    <row r="18" customFormat="false" ht="57.75" hidden="false" customHeight="true" outlineLevel="0" collapsed="false">
      <c r="A18" s="9" t="s">
        <v>168</v>
      </c>
      <c r="B18" s="9" t="s">
        <v>169</v>
      </c>
      <c r="C18" s="9" t="s">
        <v>170</v>
      </c>
      <c r="D18" s="9" t="s">
        <v>18</v>
      </c>
      <c r="E18" s="9" t="s">
        <v>171</v>
      </c>
      <c r="F18" s="9" t="s">
        <v>29</v>
      </c>
      <c r="G18" s="10" t="s">
        <v>172</v>
      </c>
      <c r="H18" s="10" t="s">
        <v>173</v>
      </c>
      <c r="I18" s="10" t="s">
        <v>174</v>
      </c>
      <c r="J18" s="9"/>
      <c r="K18" s="9" t="s">
        <v>22</v>
      </c>
      <c r="L18" s="9" t="s">
        <v>76</v>
      </c>
      <c r="M18" s="9" t="s">
        <v>61</v>
      </c>
    </row>
    <row r="19" customFormat="false" ht="57.75" hidden="false" customHeight="true" outlineLevel="0" collapsed="false">
      <c r="A19" s="9" t="s">
        <v>175</v>
      </c>
      <c r="B19" s="9" t="s">
        <v>176</v>
      </c>
      <c r="C19" s="9" t="s">
        <v>177</v>
      </c>
      <c r="D19" s="9" t="s">
        <v>18</v>
      </c>
      <c r="E19" s="9" t="s">
        <v>178</v>
      </c>
      <c r="F19" s="9" t="s">
        <v>29</v>
      </c>
      <c r="G19" s="10" t="s">
        <v>179</v>
      </c>
      <c r="H19" s="10" t="s">
        <v>180</v>
      </c>
      <c r="I19" s="10" t="s">
        <v>181</v>
      </c>
      <c r="J19" s="9"/>
      <c r="K19" s="9" t="s">
        <v>23</v>
      </c>
      <c r="L19" s="9" t="s">
        <v>76</v>
      </c>
      <c r="M19" s="9" t="s">
        <v>61</v>
      </c>
    </row>
    <row r="20" customFormat="false" ht="57.75" hidden="false" customHeight="true" outlineLevel="0" collapsed="false">
      <c r="A20" s="9" t="s">
        <v>182</v>
      </c>
      <c r="B20" s="9" t="s">
        <v>183</v>
      </c>
      <c r="C20" s="9" t="s">
        <v>184</v>
      </c>
      <c r="D20" s="9" t="s">
        <v>17</v>
      </c>
      <c r="E20" s="9" t="s">
        <v>185</v>
      </c>
      <c r="F20" s="9" t="s">
        <v>29</v>
      </c>
      <c r="G20" s="10" t="s">
        <v>186</v>
      </c>
      <c r="H20" s="10" t="s">
        <v>187</v>
      </c>
      <c r="I20" s="10" t="s">
        <v>188</v>
      </c>
      <c r="J20" s="9"/>
      <c r="K20" s="9" t="s">
        <v>24</v>
      </c>
      <c r="L20" s="11" t="s">
        <v>60</v>
      </c>
      <c r="M20" s="9" t="s">
        <v>61</v>
      </c>
    </row>
    <row r="21" customFormat="false" ht="57.75" hidden="false" customHeight="true" outlineLevel="0" collapsed="false">
      <c r="A21" s="9" t="s">
        <v>189</v>
      </c>
      <c r="B21" s="9" t="s">
        <v>190</v>
      </c>
      <c r="C21" s="9" t="s">
        <v>191</v>
      </c>
      <c r="D21" s="9" t="s">
        <v>16</v>
      </c>
      <c r="E21" s="9" t="s">
        <v>192</v>
      </c>
      <c r="F21" s="9" t="s">
        <v>30</v>
      </c>
      <c r="G21" s="10" t="s">
        <v>193</v>
      </c>
      <c r="H21" s="10" t="s">
        <v>194</v>
      </c>
      <c r="I21" s="10" t="s">
        <v>195</v>
      </c>
      <c r="J21" s="9"/>
      <c r="K21" s="9" t="s">
        <v>23</v>
      </c>
      <c r="L21" s="9" t="s">
        <v>76</v>
      </c>
      <c r="M21" s="9" t="s">
        <v>61</v>
      </c>
    </row>
    <row r="22" customFormat="false" ht="57.75" hidden="false" customHeight="true" outlineLevel="0" collapsed="false">
      <c r="A22" s="9" t="s">
        <v>196</v>
      </c>
      <c r="B22" s="9" t="s">
        <v>197</v>
      </c>
      <c r="C22" s="9" t="s">
        <v>198</v>
      </c>
      <c r="D22" s="9" t="s">
        <v>15</v>
      </c>
      <c r="E22" s="9" t="s">
        <v>199</v>
      </c>
      <c r="F22" s="9" t="s">
        <v>30</v>
      </c>
      <c r="G22" s="10" t="s">
        <v>200</v>
      </c>
      <c r="H22" s="10" t="s">
        <v>201</v>
      </c>
      <c r="I22" s="10" t="s">
        <v>202</v>
      </c>
      <c r="J22" s="9"/>
      <c r="K22" s="9" t="s">
        <v>21</v>
      </c>
      <c r="L22" s="9" t="s">
        <v>76</v>
      </c>
      <c r="M22" s="9" t="s">
        <v>61</v>
      </c>
    </row>
    <row r="23" customFormat="false" ht="57.75" hidden="false" customHeight="true" outlineLevel="0" collapsed="false">
      <c r="A23" s="9" t="s">
        <v>203</v>
      </c>
      <c r="B23" s="9" t="s">
        <v>204</v>
      </c>
      <c r="C23" s="9" t="s">
        <v>205</v>
      </c>
      <c r="D23" s="9" t="s">
        <v>17</v>
      </c>
      <c r="E23" s="9" t="s">
        <v>206</v>
      </c>
      <c r="F23" s="9" t="s">
        <v>30</v>
      </c>
      <c r="G23" s="10" t="s">
        <v>207</v>
      </c>
      <c r="H23" s="10" t="s">
        <v>208</v>
      </c>
      <c r="I23" s="10" t="s">
        <v>209</v>
      </c>
      <c r="J23" s="9"/>
      <c r="K23" s="9" t="s">
        <v>22</v>
      </c>
      <c r="L23" s="9" t="s">
        <v>76</v>
      </c>
      <c r="M23" s="9" t="s">
        <v>61</v>
      </c>
    </row>
    <row r="24" customFormat="false" ht="57.75" hidden="false" customHeight="true" outlineLevel="0" collapsed="false">
      <c r="A24" s="9" t="s">
        <v>210</v>
      </c>
      <c r="B24" s="9" t="s">
        <v>211</v>
      </c>
      <c r="C24" s="9" t="s">
        <v>212</v>
      </c>
      <c r="D24" s="9" t="s">
        <v>19</v>
      </c>
      <c r="E24" s="9" t="s">
        <v>213</v>
      </c>
      <c r="F24" s="9" t="s">
        <v>30</v>
      </c>
      <c r="G24" s="10" t="s">
        <v>214</v>
      </c>
      <c r="H24" s="10" t="s">
        <v>215</v>
      </c>
      <c r="I24" s="10" t="s">
        <v>216</v>
      </c>
      <c r="J24" s="9"/>
      <c r="K24" s="9" t="s">
        <v>23</v>
      </c>
      <c r="L24" s="9" t="s">
        <v>76</v>
      </c>
      <c r="M24" s="9" t="s">
        <v>61</v>
      </c>
    </row>
    <row r="25" customFormat="false" ht="57.75" hidden="false" customHeight="true" outlineLevel="0" collapsed="false">
      <c r="A25" s="9" t="s">
        <v>217</v>
      </c>
      <c r="B25" s="9" t="s">
        <v>218</v>
      </c>
      <c r="C25" s="9" t="s">
        <v>219</v>
      </c>
      <c r="D25" s="9" t="s">
        <v>16</v>
      </c>
      <c r="E25" s="9" t="s">
        <v>220</v>
      </c>
      <c r="F25" s="9" t="s">
        <v>30</v>
      </c>
      <c r="G25" s="10" t="s">
        <v>221</v>
      </c>
      <c r="H25" s="10" t="s">
        <v>222</v>
      </c>
      <c r="I25" s="10" t="s">
        <v>223</v>
      </c>
      <c r="J25" s="9"/>
      <c r="K25" s="9" t="s">
        <v>23</v>
      </c>
      <c r="L25" s="11" t="s">
        <v>60</v>
      </c>
      <c r="M25" s="9" t="s">
        <v>61</v>
      </c>
    </row>
    <row r="26" customFormat="false" ht="57.75" hidden="false" customHeight="true" outlineLevel="0" collapsed="false">
      <c r="A26" s="9" t="s">
        <v>224</v>
      </c>
      <c r="B26" s="9" t="s">
        <v>225</v>
      </c>
      <c r="C26" s="9" t="s">
        <v>226</v>
      </c>
      <c r="D26" s="9" t="s">
        <v>18</v>
      </c>
      <c r="E26" s="9" t="s">
        <v>227</v>
      </c>
      <c r="F26" s="9" t="s">
        <v>31</v>
      </c>
      <c r="G26" s="10" t="s">
        <v>228</v>
      </c>
      <c r="H26" s="10" t="s">
        <v>229</v>
      </c>
      <c r="I26" s="10" t="s">
        <v>230</v>
      </c>
      <c r="J26" s="9"/>
      <c r="K26" s="9" t="s">
        <v>22</v>
      </c>
      <c r="L26" s="9" t="s">
        <v>76</v>
      </c>
      <c r="M26" s="9" t="s">
        <v>61</v>
      </c>
    </row>
    <row r="27" customFormat="false" ht="57.75" hidden="false" customHeight="true" outlineLevel="0" collapsed="false">
      <c r="A27" s="9" t="s">
        <v>231</v>
      </c>
      <c r="B27" s="9" t="s">
        <v>232</v>
      </c>
      <c r="C27" s="9" t="s">
        <v>233</v>
      </c>
      <c r="D27" s="9" t="s">
        <v>18</v>
      </c>
      <c r="E27" s="9" t="s">
        <v>234</v>
      </c>
      <c r="F27" s="9" t="s">
        <v>31</v>
      </c>
      <c r="G27" s="10" t="s">
        <v>235</v>
      </c>
      <c r="H27" s="10" t="s">
        <v>236</v>
      </c>
      <c r="I27" s="10" t="s">
        <v>237</v>
      </c>
      <c r="J27" s="9"/>
      <c r="K27" s="9" t="s">
        <v>22</v>
      </c>
      <c r="L27" s="9" t="s">
        <v>76</v>
      </c>
      <c r="M27" s="9" t="s">
        <v>61</v>
      </c>
    </row>
    <row r="28" customFormat="false" ht="57.75" hidden="false" customHeight="true" outlineLevel="0" collapsed="false">
      <c r="A28" s="9" t="s">
        <v>238</v>
      </c>
      <c r="B28" s="9" t="s">
        <v>239</v>
      </c>
      <c r="C28" s="9" t="s">
        <v>240</v>
      </c>
      <c r="D28" s="9" t="s">
        <v>15</v>
      </c>
      <c r="E28" s="9" t="s">
        <v>241</v>
      </c>
      <c r="F28" s="9" t="s">
        <v>31</v>
      </c>
      <c r="G28" s="10" t="s">
        <v>242</v>
      </c>
      <c r="H28" s="10" t="s">
        <v>243</v>
      </c>
      <c r="I28" s="10" t="s">
        <v>244</v>
      </c>
      <c r="J28" s="9"/>
      <c r="K28" s="9" t="s">
        <v>22</v>
      </c>
      <c r="L28" s="9" t="s">
        <v>76</v>
      </c>
      <c r="M28" s="9" t="s">
        <v>61</v>
      </c>
    </row>
    <row r="29" customFormat="false" ht="57.75" hidden="false" customHeight="true" outlineLevel="0" collapsed="false">
      <c r="A29" s="9" t="s">
        <v>245</v>
      </c>
      <c r="B29" s="9" t="s">
        <v>246</v>
      </c>
      <c r="C29" s="9" t="s">
        <v>247</v>
      </c>
      <c r="D29" s="9" t="s">
        <v>17</v>
      </c>
      <c r="E29" s="9" t="s">
        <v>248</v>
      </c>
      <c r="F29" s="9" t="s">
        <v>31</v>
      </c>
      <c r="G29" s="10" t="s">
        <v>249</v>
      </c>
      <c r="H29" s="10" t="s">
        <v>250</v>
      </c>
      <c r="I29" s="10" t="s">
        <v>251</v>
      </c>
      <c r="J29" s="9"/>
      <c r="K29" s="9" t="s">
        <v>24</v>
      </c>
      <c r="L29" s="9" t="s">
        <v>76</v>
      </c>
      <c r="M29" s="9" t="s">
        <v>61</v>
      </c>
    </row>
    <row r="30" customFormat="false" ht="57.75" hidden="false" customHeight="true" outlineLevel="0" collapsed="false">
      <c r="A30" s="9" t="s">
        <v>252</v>
      </c>
      <c r="B30" s="9" t="s">
        <v>253</v>
      </c>
      <c r="C30" s="9" t="s">
        <v>254</v>
      </c>
      <c r="D30" s="9" t="s">
        <v>15</v>
      </c>
      <c r="E30" s="9" t="s">
        <v>255</v>
      </c>
      <c r="F30" s="9" t="s">
        <v>31</v>
      </c>
      <c r="G30" s="10" t="s">
        <v>256</v>
      </c>
      <c r="H30" s="10" t="s">
        <v>257</v>
      </c>
      <c r="I30" s="10" t="s">
        <v>258</v>
      </c>
      <c r="J30" s="9"/>
      <c r="K30" s="9" t="s">
        <v>22</v>
      </c>
      <c r="L30" s="9" t="s">
        <v>76</v>
      </c>
      <c r="M30" s="9" t="s">
        <v>61</v>
      </c>
    </row>
    <row r="31" customFormat="false" ht="57.75" hidden="false" customHeight="true" outlineLevel="0" collapsed="false">
      <c r="A31" s="9" t="s">
        <v>259</v>
      </c>
      <c r="B31" s="9" t="s">
        <v>260</v>
      </c>
      <c r="C31" s="9" t="s">
        <v>261</v>
      </c>
      <c r="D31" s="9" t="s">
        <v>18</v>
      </c>
      <c r="E31" s="9" t="s">
        <v>262</v>
      </c>
      <c r="F31" s="9" t="s">
        <v>31</v>
      </c>
      <c r="G31" s="10" t="s">
        <v>263</v>
      </c>
      <c r="H31" s="10" t="s">
        <v>264</v>
      </c>
      <c r="I31" s="10" t="s">
        <v>265</v>
      </c>
      <c r="J31" s="9"/>
      <c r="K31" s="9" t="s">
        <v>23</v>
      </c>
      <c r="L31" s="9" t="s">
        <v>76</v>
      </c>
      <c r="M31" s="9" t="s">
        <v>61</v>
      </c>
    </row>
    <row r="32" customFormat="false" ht="57.75" hidden="false" customHeight="true" outlineLevel="0" collapsed="false">
      <c r="A32" s="9" t="s">
        <v>266</v>
      </c>
      <c r="B32" s="9" t="s">
        <v>267</v>
      </c>
      <c r="C32" s="9" t="s">
        <v>268</v>
      </c>
      <c r="D32" s="9" t="s">
        <v>19</v>
      </c>
      <c r="E32" s="9" t="s">
        <v>269</v>
      </c>
      <c r="F32" s="9" t="s">
        <v>31</v>
      </c>
      <c r="G32" s="10" t="s">
        <v>270</v>
      </c>
      <c r="H32" s="10" t="s">
        <v>271</v>
      </c>
      <c r="I32" s="10" t="s">
        <v>272</v>
      </c>
      <c r="J32" s="9"/>
      <c r="K32" s="9" t="s">
        <v>23</v>
      </c>
      <c r="L32" s="9" t="s">
        <v>76</v>
      </c>
      <c r="M32" s="9" t="s">
        <v>61</v>
      </c>
    </row>
    <row r="33" customFormat="false" ht="57.75" hidden="false" customHeight="true" outlineLevel="0" collapsed="false">
      <c r="A33" s="9" t="s">
        <v>273</v>
      </c>
      <c r="B33" s="9" t="s">
        <v>274</v>
      </c>
      <c r="C33" s="9" t="s">
        <v>275</v>
      </c>
      <c r="D33" s="9" t="s">
        <v>17</v>
      </c>
      <c r="E33" s="9" t="s">
        <v>276</v>
      </c>
      <c r="F33" s="9" t="s">
        <v>33</v>
      </c>
      <c r="G33" s="10" t="s">
        <v>277</v>
      </c>
      <c r="H33" s="10" t="s">
        <v>278</v>
      </c>
      <c r="I33" s="10" t="s">
        <v>279</v>
      </c>
      <c r="J33" s="9"/>
      <c r="K33" s="9" t="s">
        <v>24</v>
      </c>
      <c r="L33" s="9" t="s">
        <v>76</v>
      </c>
      <c r="M33" s="9" t="s">
        <v>61</v>
      </c>
    </row>
    <row r="34" customFormat="false" ht="57.75" hidden="false" customHeight="true" outlineLevel="0" collapsed="false">
      <c r="A34" s="9" t="s">
        <v>280</v>
      </c>
      <c r="B34" s="9" t="s">
        <v>281</v>
      </c>
      <c r="C34" s="9" t="s">
        <v>282</v>
      </c>
      <c r="D34" s="9" t="s">
        <v>17</v>
      </c>
      <c r="E34" s="9" t="s">
        <v>283</v>
      </c>
      <c r="F34" s="9" t="s">
        <v>33</v>
      </c>
      <c r="G34" s="10" t="s">
        <v>284</v>
      </c>
      <c r="H34" s="10" t="s">
        <v>285</v>
      </c>
      <c r="I34" s="10" t="s">
        <v>286</v>
      </c>
      <c r="J34" s="9"/>
      <c r="K34" s="9" t="s">
        <v>24</v>
      </c>
      <c r="L34" s="9" t="s">
        <v>76</v>
      </c>
      <c r="M34" s="9" t="s">
        <v>61</v>
      </c>
    </row>
    <row r="35" customFormat="false" ht="57.75" hidden="false" customHeight="true" outlineLevel="0" collapsed="false">
      <c r="A35" s="9" t="s">
        <v>287</v>
      </c>
      <c r="B35" s="9" t="s">
        <v>288</v>
      </c>
      <c r="C35" s="9" t="s">
        <v>289</v>
      </c>
      <c r="D35" s="9" t="s">
        <v>18</v>
      </c>
      <c r="E35" s="9" t="s">
        <v>290</v>
      </c>
      <c r="F35" s="9" t="s">
        <v>33</v>
      </c>
      <c r="G35" s="10" t="s">
        <v>291</v>
      </c>
      <c r="H35" s="10" t="s">
        <v>292</v>
      </c>
      <c r="I35" s="10" t="s">
        <v>293</v>
      </c>
      <c r="J35" s="9"/>
      <c r="K35" s="9" t="s">
        <v>22</v>
      </c>
      <c r="L35" s="9" t="s">
        <v>76</v>
      </c>
      <c r="M35" s="9" t="s">
        <v>61</v>
      </c>
    </row>
    <row r="36" customFormat="false" ht="57.75" hidden="false" customHeight="true" outlineLevel="0" collapsed="false">
      <c r="A36" s="9" t="s">
        <v>294</v>
      </c>
      <c r="B36" s="9" t="s">
        <v>295</v>
      </c>
      <c r="C36" s="9" t="s">
        <v>296</v>
      </c>
      <c r="D36" s="9" t="s">
        <v>15</v>
      </c>
      <c r="E36" s="9" t="s">
        <v>297</v>
      </c>
      <c r="F36" s="9" t="s">
        <v>34</v>
      </c>
      <c r="G36" s="10" t="s">
        <v>298</v>
      </c>
      <c r="H36" s="10" t="s">
        <v>299</v>
      </c>
      <c r="I36" s="10" t="s">
        <v>300</v>
      </c>
      <c r="J36" s="9"/>
      <c r="K36" s="9" t="s">
        <v>23</v>
      </c>
      <c r="L36" s="9" t="s">
        <v>76</v>
      </c>
      <c r="M36" s="9" t="s">
        <v>61</v>
      </c>
    </row>
    <row r="37" customFormat="false" ht="57.75" hidden="false" customHeight="true" outlineLevel="0" collapsed="false">
      <c r="A37" s="9" t="s">
        <v>301</v>
      </c>
      <c r="B37" s="9" t="s">
        <v>302</v>
      </c>
      <c r="C37" s="9" t="s">
        <v>303</v>
      </c>
      <c r="D37" s="9" t="s">
        <v>17</v>
      </c>
      <c r="E37" s="9" t="s">
        <v>304</v>
      </c>
      <c r="F37" s="9" t="s">
        <v>36</v>
      </c>
      <c r="G37" s="10" t="s">
        <v>305</v>
      </c>
      <c r="H37" s="10" t="s">
        <v>306</v>
      </c>
      <c r="I37" s="10" t="s">
        <v>307</v>
      </c>
      <c r="J37" s="9"/>
      <c r="K37" s="9" t="s">
        <v>23</v>
      </c>
      <c r="L37" s="9" t="s">
        <v>76</v>
      </c>
      <c r="M37" s="9" t="s">
        <v>61</v>
      </c>
    </row>
    <row r="38" customFormat="false" ht="57.75" hidden="false" customHeight="true" outlineLevel="0" collapsed="false">
      <c r="A38" s="9" t="s">
        <v>308</v>
      </c>
      <c r="B38" s="9" t="s">
        <v>309</v>
      </c>
      <c r="C38" s="9" t="s">
        <v>310</v>
      </c>
      <c r="D38" s="9" t="s">
        <v>17</v>
      </c>
      <c r="E38" s="9" t="s">
        <v>311</v>
      </c>
      <c r="F38" s="9" t="s">
        <v>36</v>
      </c>
      <c r="G38" s="10" t="s">
        <v>312</v>
      </c>
      <c r="H38" s="10" t="s">
        <v>313</v>
      </c>
      <c r="I38" s="10" t="s">
        <v>314</v>
      </c>
      <c r="J38" s="9"/>
      <c r="K38" s="9" t="s">
        <v>24</v>
      </c>
      <c r="L38" s="11" t="s">
        <v>60</v>
      </c>
      <c r="M38" s="9" t="s">
        <v>61</v>
      </c>
    </row>
    <row r="39" customFormat="false" ht="57.75" hidden="false" customHeight="true" outlineLevel="0" collapsed="false">
      <c r="A39" s="9" t="s">
        <v>315</v>
      </c>
      <c r="B39" s="9" t="s">
        <v>316</v>
      </c>
      <c r="C39" s="9" t="s">
        <v>317</v>
      </c>
      <c r="D39" s="9" t="s">
        <v>18</v>
      </c>
      <c r="E39" s="9" t="s">
        <v>318</v>
      </c>
      <c r="F39" s="9" t="s">
        <v>36</v>
      </c>
      <c r="G39" s="10" t="s">
        <v>319</v>
      </c>
      <c r="H39" s="10" t="s">
        <v>320</v>
      </c>
      <c r="I39" s="10" t="s">
        <v>321</v>
      </c>
      <c r="J39" s="9"/>
      <c r="K39" s="9" t="s">
        <v>23</v>
      </c>
      <c r="L39" s="9" t="s">
        <v>76</v>
      </c>
      <c r="M39" s="9" t="s">
        <v>61</v>
      </c>
    </row>
    <row r="40" customFormat="false" ht="57.75" hidden="false" customHeight="true" outlineLevel="0" collapsed="false">
      <c r="A40" s="9" t="s">
        <v>322</v>
      </c>
      <c r="B40" s="9" t="s">
        <v>323</v>
      </c>
      <c r="C40" s="9" t="s">
        <v>324</v>
      </c>
      <c r="D40" s="9" t="s">
        <v>16</v>
      </c>
      <c r="E40" s="9" t="s">
        <v>325</v>
      </c>
      <c r="F40" s="9" t="s">
        <v>37</v>
      </c>
      <c r="G40" s="10" t="s">
        <v>326</v>
      </c>
      <c r="H40" s="10" t="s">
        <v>327</v>
      </c>
      <c r="I40" s="10" t="s">
        <v>328</v>
      </c>
      <c r="J40" s="9"/>
      <c r="K40" s="9" t="s">
        <v>22</v>
      </c>
      <c r="L40" s="9" t="s">
        <v>76</v>
      </c>
      <c r="M40" s="9" t="s">
        <v>61</v>
      </c>
    </row>
    <row r="41" customFormat="false" ht="57.75" hidden="false" customHeight="true" outlineLevel="0" collapsed="false">
      <c r="A41" s="9" t="s">
        <v>329</v>
      </c>
      <c r="B41" s="9" t="s">
        <v>330</v>
      </c>
      <c r="C41" s="9" t="s">
        <v>331</v>
      </c>
      <c r="D41" s="9" t="s">
        <v>17</v>
      </c>
      <c r="E41" s="9" t="s">
        <v>332</v>
      </c>
      <c r="F41" s="9" t="s">
        <v>37</v>
      </c>
      <c r="G41" s="10" t="s">
        <v>333</v>
      </c>
      <c r="H41" s="10" t="s">
        <v>334</v>
      </c>
      <c r="I41" s="10" t="s">
        <v>286</v>
      </c>
      <c r="J41" s="9"/>
      <c r="K41" s="9" t="s">
        <v>24</v>
      </c>
      <c r="L41" s="9" t="s">
        <v>76</v>
      </c>
      <c r="M41" s="9" t="s">
        <v>61</v>
      </c>
    </row>
    <row r="42" customFormat="false" ht="57.75" hidden="false" customHeight="true" outlineLevel="0" collapsed="false">
      <c r="A42" s="9" t="s">
        <v>335</v>
      </c>
      <c r="B42" s="9" t="s">
        <v>336</v>
      </c>
      <c r="C42" s="9" t="s">
        <v>337</v>
      </c>
      <c r="D42" s="9" t="s">
        <v>19</v>
      </c>
      <c r="E42" s="9" t="s">
        <v>338</v>
      </c>
      <c r="F42" s="9" t="s">
        <v>37</v>
      </c>
      <c r="G42" s="10" t="s">
        <v>339</v>
      </c>
      <c r="H42" s="10" t="s">
        <v>340</v>
      </c>
      <c r="I42" s="10" t="s">
        <v>188</v>
      </c>
      <c r="J42" s="9"/>
      <c r="K42" s="9" t="s">
        <v>24</v>
      </c>
      <c r="L42" s="11" t="s">
        <v>60</v>
      </c>
      <c r="M42" s="9" t="s">
        <v>61</v>
      </c>
    </row>
    <row r="43" customFormat="false" ht="57.75" hidden="false" customHeight="true" outlineLevel="0" collapsed="false">
      <c r="A43" s="9" t="s">
        <v>341</v>
      </c>
      <c r="B43" s="9" t="s">
        <v>342</v>
      </c>
      <c r="C43" s="9" t="s">
        <v>343</v>
      </c>
      <c r="D43" s="9" t="s">
        <v>18</v>
      </c>
      <c r="E43" s="9" t="s">
        <v>344</v>
      </c>
      <c r="F43" s="9" t="s">
        <v>35</v>
      </c>
      <c r="G43" s="10" t="s">
        <v>345</v>
      </c>
      <c r="H43" s="10" t="s">
        <v>346</v>
      </c>
      <c r="I43" s="10" t="s">
        <v>347</v>
      </c>
      <c r="J43" s="9"/>
      <c r="K43" s="9" t="s">
        <v>22</v>
      </c>
      <c r="L43" s="9" t="s">
        <v>76</v>
      </c>
      <c r="M43" s="9" t="s">
        <v>61</v>
      </c>
    </row>
    <row r="44" customFormat="false" ht="57.75" hidden="false" customHeight="true" outlineLevel="0" collapsed="false">
      <c r="A44" s="9" t="s">
        <v>348</v>
      </c>
      <c r="B44" s="9" t="s">
        <v>349</v>
      </c>
      <c r="C44" s="9" t="s">
        <v>350</v>
      </c>
      <c r="D44" s="9" t="s">
        <v>19</v>
      </c>
      <c r="E44" s="9" t="s">
        <v>351</v>
      </c>
      <c r="F44" s="9" t="s">
        <v>31</v>
      </c>
      <c r="G44" s="10" t="s">
        <v>352</v>
      </c>
      <c r="H44" s="10" t="s">
        <v>353</v>
      </c>
      <c r="I44" s="10" t="s">
        <v>354</v>
      </c>
      <c r="J44" s="9"/>
      <c r="K44" s="9" t="s">
        <v>23</v>
      </c>
      <c r="L44" s="9" t="s">
        <v>76</v>
      </c>
      <c r="M44" s="9" t="s">
        <v>61</v>
      </c>
    </row>
    <row r="46" customFormat="false" ht="15" hidden="false" customHeight="false" outlineLevel="0" collapsed="false">
      <c r="A46" s="12" t="s">
        <v>355</v>
      </c>
    </row>
    <row r="47" customFormat="false" ht="15" hidden="false" customHeight="false" outlineLevel="0" collapsed="false">
      <c r="A47" s="13" t="s">
        <v>356</v>
      </c>
      <c r="B47" s="13" t="s">
        <v>357</v>
      </c>
      <c r="C47" s="13" t="s">
        <v>358</v>
      </c>
      <c r="D47" s="13" t="s">
        <v>359</v>
      </c>
      <c r="E47" s="13" t="s">
        <v>360</v>
      </c>
      <c r="F47" s="13" t="s">
        <v>29</v>
      </c>
      <c r="G47" s="13" t="s">
        <v>361</v>
      </c>
      <c r="H47" s="13" t="s">
        <v>362</v>
      </c>
      <c r="I47" s="13" t="s">
        <v>223</v>
      </c>
      <c r="J47" s="13"/>
      <c r="K47" s="13" t="s">
        <v>23</v>
      </c>
      <c r="L47" s="13" t="s">
        <v>60</v>
      </c>
      <c r="M47" s="13" t="s">
        <v>363</v>
      </c>
    </row>
  </sheetData>
  <autoFilter ref="A1:M44"/>
  <dataValidations count="4">
    <dataValidation allowBlank="true" errorStyle="stop" operator="between" showDropDown="false" showErrorMessage="false" showInputMessage="false" sqref="K2:K400" type="list">
      <formula1>"Thriving,Holding,At risk,Critical"</formula1>
      <formula2>0</formula2>
    </dataValidation>
    <dataValidation allowBlank="true" errorStyle="stop" operator="between" showDropDown="false" showErrorMessage="false" showInputMessage="false" sqref="L2:L400" type="list">
      <formula1>"Yes,No"</formula1>
      <formula2>0</formula2>
    </dataValidation>
    <dataValidation allowBlank="true" errorStyle="stop" operator="between" showDropDown="false" showErrorMessage="false" showInputMessage="false" sqref="D2:D400" type="list">
      <formula1>"The Northern Sands,The Laterite Hills,Ilhas and Antruz,The Salcete Plain,The Kushavati Interior"</formula1>
      <formula2>0</formula2>
    </dataValidation>
    <dataValidation allowBlank="true" errorStyle="stop" operator="between" showDropDown="false" showErrorMessage="false" showInputMessage="false" sqref="F2:F400" type="list">
      <formula1>"On the loom,With the needle,In metal,In wood,In clay,In fibre,In print,In pigment,In leather,In paper,In sound,In stone,In glass"</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38"/>
    <col collapsed="false" customWidth="true" hidden="false" outlineLevel="0" max="3" min="3" style="0" width="32"/>
    <col collapsed="false" customWidth="true" hidden="false" outlineLevel="0" max="4" min="4" style="0" width="15"/>
    <col collapsed="false" customWidth="true" hidden="false" outlineLevel="0" max="5" min="5" style="0" width="14"/>
    <col collapsed="false" customWidth="true" hidden="false" outlineLevel="0" max="6" min="6" style="0" width="18"/>
    <col collapsed="false" customWidth="true" hidden="false" outlineLevel="0" max="7" min="7" style="0" width="40"/>
  </cols>
  <sheetData>
    <row r="1" customFormat="false" ht="30" hidden="false" customHeight="true" outlineLevel="0" collapsed="false">
      <c r="A1" s="8" t="s">
        <v>364</v>
      </c>
      <c r="B1" s="8" t="s">
        <v>365</v>
      </c>
      <c r="C1" s="8" t="s">
        <v>366</v>
      </c>
      <c r="D1" s="8" t="s">
        <v>367</v>
      </c>
      <c r="E1" s="8" t="s">
        <v>368</v>
      </c>
      <c r="F1" s="8" t="s">
        <v>369</v>
      </c>
      <c r="G1" s="8" t="s">
        <v>370</v>
      </c>
    </row>
    <row r="3" customFormat="false" ht="15" hidden="false" customHeight="false" outlineLevel="0" collapsed="false">
      <c r="A3" s="12" t="s">
        <v>371</v>
      </c>
    </row>
    <row r="4" customFormat="false" ht="15" hidden="false" customHeight="false" outlineLevel="0" collapsed="false">
      <c r="A4" s="6" t="s">
        <v>372</v>
      </c>
      <c r="B4" s="6" t="s">
        <v>373</v>
      </c>
      <c r="C4" s="6" t="s">
        <v>374</v>
      </c>
      <c r="D4" s="6"/>
      <c r="E4" s="6" t="s">
        <v>375</v>
      </c>
      <c r="F4" s="6" t="s">
        <v>376</v>
      </c>
      <c r="G4" s="6"/>
    </row>
    <row r="5" customFormat="false" ht="15" hidden="false" customHeight="false" outlineLevel="0" collapsed="false">
      <c r="A5" s="6" t="s">
        <v>377</v>
      </c>
      <c r="B5" s="6" t="s">
        <v>378</v>
      </c>
      <c r="C5" s="6" t="s">
        <v>379</v>
      </c>
      <c r="D5" s="6"/>
      <c r="E5" s="6" t="s">
        <v>380</v>
      </c>
      <c r="F5" s="6" t="s">
        <v>376</v>
      </c>
      <c r="G5" s="6"/>
    </row>
    <row r="6" customFormat="false" ht="15" hidden="false" customHeight="false" outlineLevel="0" collapsed="false">
      <c r="A6" s="6" t="s">
        <v>381</v>
      </c>
      <c r="B6" s="6" t="s">
        <v>382</v>
      </c>
      <c r="C6" s="6" t="s">
        <v>383</v>
      </c>
      <c r="D6" s="6"/>
      <c r="E6" s="6" t="s">
        <v>380</v>
      </c>
      <c r="F6" s="6" t="s">
        <v>376</v>
      </c>
      <c r="G6" s="6"/>
    </row>
    <row r="7" customFormat="false" ht="15" hidden="false" customHeight="false" outlineLevel="0" collapsed="false">
      <c r="A7" s="6" t="s">
        <v>384</v>
      </c>
      <c r="B7" s="6" t="s">
        <v>385</v>
      </c>
      <c r="C7" s="6" t="s">
        <v>386</v>
      </c>
      <c r="D7" s="6"/>
      <c r="E7" s="6" t="s">
        <v>387</v>
      </c>
      <c r="F7" s="6" t="s">
        <v>376</v>
      </c>
      <c r="G7" s="6"/>
    </row>
    <row r="8" customFormat="false" ht="15" hidden="false" customHeight="false" outlineLevel="0" collapsed="false">
      <c r="A8" s="6" t="s">
        <v>388</v>
      </c>
      <c r="B8" s="6" t="s">
        <v>389</v>
      </c>
      <c r="C8" s="6" t="s">
        <v>390</v>
      </c>
      <c r="D8" s="6"/>
      <c r="E8" s="6" t="s">
        <v>380</v>
      </c>
      <c r="F8" s="6" t="s">
        <v>376</v>
      </c>
      <c r="G8" s="6"/>
    </row>
    <row r="9" customFormat="false" ht="15" hidden="false" customHeight="false" outlineLevel="0" collapsed="false">
      <c r="A9" s="6" t="s">
        <v>391</v>
      </c>
      <c r="B9" s="6" t="s">
        <v>392</v>
      </c>
      <c r="C9" s="6" t="s">
        <v>393</v>
      </c>
      <c r="D9" s="6"/>
      <c r="E9" s="6" t="s">
        <v>380</v>
      </c>
      <c r="F9" s="6" t="s">
        <v>376</v>
      </c>
      <c r="G9" s="6"/>
    </row>
    <row r="10" customFormat="false" ht="15" hidden="false" customHeight="false" outlineLevel="0" collapsed="false">
      <c r="A10" s="6" t="s">
        <v>394</v>
      </c>
      <c r="B10" s="6" t="s">
        <v>395</v>
      </c>
      <c r="C10" s="6" t="s">
        <v>393</v>
      </c>
      <c r="D10" s="6"/>
      <c r="E10" s="6" t="s">
        <v>380</v>
      </c>
      <c r="F10" s="6" t="s">
        <v>376</v>
      </c>
      <c r="G10" s="6"/>
    </row>
    <row r="11" customFormat="false" ht="15" hidden="false" customHeight="false" outlineLevel="0" collapsed="false">
      <c r="A11" s="6" t="s">
        <v>396</v>
      </c>
      <c r="B11" s="6" t="s">
        <v>397</v>
      </c>
      <c r="C11" s="6" t="s">
        <v>393</v>
      </c>
      <c r="D11" s="6"/>
      <c r="E11" s="6" t="s">
        <v>387</v>
      </c>
      <c r="F11" s="6" t="s">
        <v>376</v>
      </c>
      <c r="G11" s="6"/>
    </row>
    <row r="12" customFormat="false" ht="15" hidden="false" customHeight="false" outlineLevel="0" collapsed="false">
      <c r="A12" s="6" t="s">
        <v>398</v>
      </c>
      <c r="B12" s="6" t="s">
        <v>399</v>
      </c>
      <c r="C12" s="6" t="s">
        <v>400</v>
      </c>
      <c r="D12" s="6"/>
      <c r="E12" s="6" t="s">
        <v>380</v>
      </c>
      <c r="F12" s="6" t="s">
        <v>376</v>
      </c>
      <c r="G12" s="6"/>
    </row>
    <row r="13" customFormat="false" ht="15" hidden="false" customHeight="false" outlineLevel="0" collapsed="false">
      <c r="A13" s="6" t="s">
        <v>401</v>
      </c>
      <c r="B13" s="6" t="s">
        <v>402</v>
      </c>
      <c r="C13" s="6" t="s">
        <v>393</v>
      </c>
      <c r="D13" s="6"/>
      <c r="E13" s="6" t="s">
        <v>380</v>
      </c>
      <c r="F13" s="6" t="s">
        <v>376</v>
      </c>
      <c r="G13" s="6"/>
    </row>
    <row r="14" customFormat="false" ht="15" hidden="false" customHeight="false" outlineLevel="0" collapsed="false">
      <c r="A14" s="6" t="s">
        <v>403</v>
      </c>
      <c r="B14" s="6" t="s">
        <v>404</v>
      </c>
      <c r="C14" s="6" t="s">
        <v>405</v>
      </c>
      <c r="D14" s="6"/>
      <c r="E14" s="6" t="s">
        <v>380</v>
      </c>
      <c r="F14" s="6" t="s">
        <v>376</v>
      </c>
      <c r="G14" s="6"/>
    </row>
    <row r="15" customFormat="false" ht="15" hidden="false" customHeight="false" outlineLevel="0" collapsed="false">
      <c r="A15" s="6" t="s">
        <v>406</v>
      </c>
      <c r="B15" s="6" t="s">
        <v>407</v>
      </c>
      <c r="C15" s="6" t="s">
        <v>408</v>
      </c>
      <c r="D15" s="6"/>
      <c r="E15" s="6" t="s">
        <v>380</v>
      </c>
      <c r="F15" s="6" t="s">
        <v>376</v>
      </c>
      <c r="G15" s="6"/>
    </row>
    <row r="16" customFormat="false" ht="15" hidden="false" customHeight="false" outlineLevel="0" collapsed="false">
      <c r="A16" s="6" t="s">
        <v>409</v>
      </c>
      <c r="B16" s="6" t="s">
        <v>410</v>
      </c>
      <c r="C16" s="6" t="s">
        <v>411</v>
      </c>
      <c r="D16" s="6"/>
      <c r="E16" s="6" t="s">
        <v>380</v>
      </c>
      <c r="F16" s="6" t="s">
        <v>376</v>
      </c>
      <c r="G16" s="6"/>
    </row>
    <row r="17" customFormat="false" ht="15" hidden="false" customHeight="false" outlineLevel="0" collapsed="false">
      <c r="A17" s="6" t="s">
        <v>412</v>
      </c>
      <c r="B17" s="6" t="s">
        <v>413</v>
      </c>
      <c r="C17" s="6" t="s">
        <v>408</v>
      </c>
      <c r="D17" s="6"/>
      <c r="E17" s="6" t="s">
        <v>380</v>
      </c>
      <c r="F17" s="6" t="s">
        <v>376</v>
      </c>
      <c r="G17" s="6"/>
    </row>
    <row r="18" customFormat="false" ht="15" hidden="false" customHeight="false" outlineLevel="0" collapsed="false">
      <c r="A18" s="6" t="s">
        <v>414</v>
      </c>
      <c r="B18" s="6" t="s">
        <v>415</v>
      </c>
      <c r="C18" s="6" t="s">
        <v>408</v>
      </c>
      <c r="D18" s="6"/>
      <c r="E18" s="6" t="s">
        <v>380</v>
      </c>
      <c r="F18" s="6" t="s">
        <v>376</v>
      </c>
      <c r="G18" s="6"/>
    </row>
    <row r="20" customFormat="false" ht="15" hidden="false" customHeight="false" outlineLevel="0" collapsed="false">
      <c r="A20" s="12" t="s">
        <v>416</v>
      </c>
    </row>
    <row r="21" customFormat="false" ht="15" hidden="false" customHeight="false" outlineLevel="0" collapsed="false">
      <c r="A21" s="6" t="s">
        <v>417</v>
      </c>
      <c r="B21" s="6" t="s">
        <v>418</v>
      </c>
      <c r="C21" s="6" t="s">
        <v>419</v>
      </c>
      <c r="D21" s="6" t="s">
        <v>420</v>
      </c>
      <c r="E21" s="6" t="s">
        <v>421</v>
      </c>
      <c r="F21" s="6" t="s">
        <v>422</v>
      </c>
      <c r="G21" s="6" t="s">
        <v>423</v>
      </c>
    </row>
    <row r="22" customFormat="false" ht="15" hidden="false" customHeight="false" outlineLevel="0" collapsed="false">
      <c r="A22" s="6" t="s">
        <v>417</v>
      </c>
      <c r="B22" s="6" t="s">
        <v>424</v>
      </c>
      <c r="C22" s="6" t="s">
        <v>425</v>
      </c>
      <c r="D22" s="6" t="s">
        <v>426</v>
      </c>
      <c r="E22" s="6" t="s">
        <v>421</v>
      </c>
      <c r="F22" s="6" t="s">
        <v>422</v>
      </c>
      <c r="G22" s="6" t="s">
        <v>423</v>
      </c>
    </row>
    <row r="23" customFormat="false" ht="15" hidden="false" customHeight="false" outlineLevel="0" collapsed="false">
      <c r="A23" s="6" t="s">
        <v>417</v>
      </c>
      <c r="B23" s="6" t="s">
        <v>427</v>
      </c>
      <c r="C23" s="6" t="s">
        <v>428</v>
      </c>
      <c r="D23" s="6" t="s">
        <v>429</v>
      </c>
      <c r="E23" s="6" t="s">
        <v>421</v>
      </c>
      <c r="F23" s="6" t="s">
        <v>422</v>
      </c>
      <c r="G23" s="6" t="s">
        <v>423</v>
      </c>
    </row>
    <row r="24" customFormat="false" ht="15" hidden="false" customHeight="false" outlineLevel="0" collapsed="false">
      <c r="A24" s="6" t="s">
        <v>417</v>
      </c>
      <c r="B24" s="6" t="s">
        <v>430</v>
      </c>
      <c r="C24" s="6" t="s">
        <v>431</v>
      </c>
      <c r="D24" s="6" t="s">
        <v>432</v>
      </c>
      <c r="E24" s="6" t="s">
        <v>421</v>
      </c>
      <c r="F24" s="6" t="s">
        <v>422</v>
      </c>
      <c r="G24" s="6" t="s">
        <v>423</v>
      </c>
    </row>
    <row r="25" customFormat="false" ht="15" hidden="false" customHeight="false" outlineLevel="0" collapsed="false">
      <c r="A25" s="6" t="s">
        <v>417</v>
      </c>
      <c r="B25" s="6" t="s">
        <v>433</v>
      </c>
      <c r="C25" s="6" t="s">
        <v>304</v>
      </c>
      <c r="D25" s="6" t="s">
        <v>434</v>
      </c>
      <c r="E25" s="6" t="s">
        <v>421</v>
      </c>
      <c r="F25" s="6" t="s">
        <v>422</v>
      </c>
      <c r="G25" s="6" t="s">
        <v>423</v>
      </c>
    </row>
    <row r="26" customFormat="false" ht="15" hidden="false" customHeight="false" outlineLevel="0" collapsed="false">
      <c r="A26" s="6" t="s">
        <v>417</v>
      </c>
      <c r="B26" s="6" t="s">
        <v>435</v>
      </c>
      <c r="C26" s="6" t="s">
        <v>206</v>
      </c>
      <c r="D26" s="6" t="s">
        <v>436</v>
      </c>
      <c r="E26" s="6" t="s">
        <v>421</v>
      </c>
      <c r="F26" s="6" t="s">
        <v>422</v>
      </c>
      <c r="G26" s="6" t="s">
        <v>423</v>
      </c>
    </row>
    <row r="28" customFormat="false" ht="15" hidden="false" customHeight="false" outlineLevel="0" collapsed="false">
      <c r="A28" s="7" t="s">
        <v>437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3" min="2" style="0" width="22"/>
    <col collapsed="false" customWidth="true" hidden="false" outlineLevel="0" max="4" min="4" style="0" width="20"/>
    <col collapsed="false" customWidth="true" hidden="false" outlineLevel="0" max="5" min="5" style="0" width="18"/>
    <col collapsed="false" customWidth="true" hidden="false" outlineLevel="0" max="6" min="6" style="0" width="16"/>
    <col collapsed="false" customWidth="true" hidden="false" outlineLevel="0" max="7" min="7" style="0" width="22"/>
    <col collapsed="false" customWidth="true" hidden="false" outlineLevel="0" max="8" min="8" style="0" width="18"/>
  </cols>
  <sheetData>
    <row r="1" customFormat="false" ht="30" hidden="false" customHeight="true" outlineLevel="0" collapsed="false">
      <c r="A1" s="8" t="s">
        <v>438</v>
      </c>
      <c r="B1" s="8" t="s">
        <v>42</v>
      </c>
      <c r="C1" s="8" t="s">
        <v>43</v>
      </c>
      <c r="D1" s="8" t="s">
        <v>439</v>
      </c>
      <c r="E1" s="8" t="s">
        <v>440</v>
      </c>
      <c r="F1" s="8" t="s">
        <v>441</v>
      </c>
      <c r="G1" s="8" t="s">
        <v>442</v>
      </c>
      <c r="H1" s="8" t="s">
        <v>443</v>
      </c>
    </row>
    <row r="2" customFormat="false" ht="15" hidden="false" customHeight="false" outlineLevel="0" collapsed="false">
      <c r="A2" s="14" t="s">
        <v>444</v>
      </c>
      <c r="B2" s="14" t="s">
        <v>445</v>
      </c>
      <c r="C2" s="14" t="s">
        <v>15</v>
      </c>
      <c r="D2" s="14" t="n">
        <v>11</v>
      </c>
      <c r="E2" s="14" t="n">
        <v>1</v>
      </c>
      <c r="F2" s="14" t="s">
        <v>446</v>
      </c>
      <c r="G2" s="14"/>
      <c r="H2" s="14" t="s">
        <v>447</v>
      </c>
    </row>
    <row r="3" customFormat="false" ht="15" hidden="false" customHeight="false" outlineLevel="0" collapsed="false">
      <c r="A3" s="14" t="s">
        <v>448</v>
      </c>
      <c r="B3" s="14" t="s">
        <v>449</v>
      </c>
      <c r="C3" s="14" t="s">
        <v>15</v>
      </c>
      <c r="D3" s="14" t="n">
        <v>6</v>
      </c>
      <c r="E3" s="14" t="n">
        <v>2</v>
      </c>
      <c r="F3" s="14" t="s">
        <v>446</v>
      </c>
      <c r="G3" s="14"/>
      <c r="H3" s="14" t="s">
        <v>447</v>
      </c>
    </row>
    <row r="4" customFormat="false" ht="15" hidden="false" customHeight="false" outlineLevel="0" collapsed="false">
      <c r="A4" s="14" t="s">
        <v>450</v>
      </c>
      <c r="B4" s="14" t="s">
        <v>451</v>
      </c>
      <c r="C4" s="14" t="s">
        <v>16</v>
      </c>
      <c r="D4" s="14" t="n">
        <v>12</v>
      </c>
      <c r="E4" s="14" t="n">
        <v>3</v>
      </c>
      <c r="F4" s="14" t="s">
        <v>446</v>
      </c>
      <c r="G4" s="14"/>
      <c r="H4" s="14" t="s">
        <v>447</v>
      </c>
    </row>
    <row r="5" customFormat="false" ht="15" hidden="false" customHeight="false" outlineLevel="0" collapsed="false">
      <c r="A5" s="14" t="s">
        <v>452</v>
      </c>
      <c r="B5" s="14" t="s">
        <v>453</v>
      </c>
      <c r="C5" s="14" t="s">
        <v>16</v>
      </c>
      <c r="D5" s="14" t="n">
        <v>6</v>
      </c>
      <c r="E5" s="14" t="n">
        <v>3</v>
      </c>
      <c r="F5" s="14" t="s">
        <v>446</v>
      </c>
      <c r="G5" s="14"/>
      <c r="H5" s="14" t="s">
        <v>447</v>
      </c>
    </row>
    <row r="6" customFormat="false" ht="15" hidden="false" customHeight="false" outlineLevel="0" collapsed="false">
      <c r="A6" s="14" t="s">
        <v>454</v>
      </c>
      <c r="B6" s="14" t="s">
        <v>455</v>
      </c>
      <c r="C6" s="14" t="s">
        <v>17</v>
      </c>
      <c r="D6" s="14" t="n">
        <v>9</v>
      </c>
      <c r="E6" s="14" t="n">
        <v>2</v>
      </c>
      <c r="F6" s="14" t="s">
        <v>446</v>
      </c>
      <c r="G6" s="14"/>
      <c r="H6" s="14" t="s">
        <v>447</v>
      </c>
    </row>
    <row r="7" customFormat="false" ht="15" hidden="false" customHeight="false" outlineLevel="0" collapsed="false">
      <c r="A7" s="14" t="s">
        <v>456</v>
      </c>
      <c r="B7" s="14" t="s">
        <v>457</v>
      </c>
      <c r="C7" s="14" t="s">
        <v>17</v>
      </c>
      <c r="D7" s="14" t="n">
        <v>14</v>
      </c>
      <c r="E7" s="14" t="n">
        <v>0</v>
      </c>
      <c r="F7" s="14" t="s">
        <v>446</v>
      </c>
      <c r="G7" s="14"/>
      <c r="H7" s="14" t="s">
        <v>447</v>
      </c>
    </row>
    <row r="8" customFormat="false" ht="15" hidden="false" customHeight="false" outlineLevel="0" collapsed="false">
      <c r="A8" s="14" t="s">
        <v>458</v>
      </c>
      <c r="B8" s="14" t="s">
        <v>459</v>
      </c>
      <c r="C8" s="14" t="s">
        <v>19</v>
      </c>
      <c r="D8" s="14" t="n">
        <v>11</v>
      </c>
      <c r="E8" s="14" t="n">
        <v>2</v>
      </c>
      <c r="F8" s="14" t="s">
        <v>446</v>
      </c>
      <c r="G8" s="14"/>
      <c r="H8" s="14" t="s">
        <v>447</v>
      </c>
    </row>
    <row r="9" customFormat="false" ht="15" hidden="false" customHeight="false" outlineLevel="0" collapsed="false">
      <c r="A9" s="14" t="s">
        <v>460</v>
      </c>
      <c r="B9" s="14" t="s">
        <v>461</v>
      </c>
      <c r="C9" s="14" t="s">
        <v>19</v>
      </c>
      <c r="D9" s="14" t="n">
        <v>2</v>
      </c>
      <c r="E9" s="14" t="n">
        <v>0</v>
      </c>
      <c r="F9" s="14" t="s">
        <v>462</v>
      </c>
      <c r="G9" s="14"/>
      <c r="H9" s="14" t="s">
        <v>447</v>
      </c>
    </row>
    <row r="10" customFormat="false" ht="15" hidden="false" customHeight="false" outlineLevel="0" collapsed="false">
      <c r="A10" s="14" t="s">
        <v>463</v>
      </c>
      <c r="B10" s="14" t="s">
        <v>464</v>
      </c>
      <c r="C10" s="14" t="s">
        <v>19</v>
      </c>
      <c r="D10" s="14" t="n">
        <v>8</v>
      </c>
      <c r="E10" s="14" t="n">
        <v>2</v>
      </c>
      <c r="F10" s="14" t="s">
        <v>446</v>
      </c>
      <c r="G10" s="14"/>
      <c r="H10" s="14" t="s">
        <v>447</v>
      </c>
    </row>
    <row r="11" customFormat="false" ht="15" hidden="false" customHeight="false" outlineLevel="0" collapsed="false">
      <c r="A11" s="14" t="s">
        <v>465</v>
      </c>
      <c r="B11" s="14" t="s">
        <v>466</v>
      </c>
      <c r="C11" s="14" t="s">
        <v>19</v>
      </c>
      <c r="D11" s="14" t="n">
        <v>9</v>
      </c>
      <c r="E11" s="14" t="n">
        <v>2</v>
      </c>
      <c r="F11" s="14" t="s">
        <v>446</v>
      </c>
      <c r="G11" s="14"/>
      <c r="H11" s="14" t="s">
        <v>447</v>
      </c>
    </row>
    <row r="12" customFormat="false" ht="15" hidden="false" customHeight="false" outlineLevel="0" collapsed="false">
      <c r="A12" s="14" t="s">
        <v>467</v>
      </c>
      <c r="B12" s="14" t="s">
        <v>468</v>
      </c>
      <c r="C12" s="14" t="s">
        <v>18</v>
      </c>
      <c r="D12" s="14" t="n">
        <v>3</v>
      </c>
      <c r="E12" s="14" t="n">
        <v>0</v>
      </c>
      <c r="F12" s="14" t="s">
        <v>462</v>
      </c>
      <c r="G12" s="14"/>
      <c r="H12" s="14" t="s">
        <v>447</v>
      </c>
    </row>
    <row r="13" customFormat="false" ht="15" hidden="false" customHeight="false" outlineLevel="0" collapsed="false">
      <c r="A13" s="14" t="s">
        <v>469</v>
      </c>
      <c r="B13" s="14" t="s">
        <v>470</v>
      </c>
      <c r="C13" s="14" t="s">
        <v>18</v>
      </c>
      <c r="D13" s="14" t="n">
        <v>21</v>
      </c>
      <c r="E13" s="14" t="n">
        <v>1</v>
      </c>
      <c r="F13" s="14" t="s">
        <v>446</v>
      </c>
      <c r="G13" s="14"/>
      <c r="H13" s="14" t="s">
        <v>447</v>
      </c>
    </row>
    <row r="14" customFormat="false" ht="15" hidden="false" customHeight="false" outlineLevel="0" collapsed="false">
      <c r="A14" s="4" t="s">
        <v>471</v>
      </c>
      <c r="B14" s="4"/>
      <c r="C14" s="4"/>
      <c r="D14" s="4" t="n">
        <f aca="false">SUM(D2:D13)</f>
        <v>112</v>
      </c>
      <c r="E14" s="4" t="n">
        <f aca="false">SUM(E2:E13)</f>
        <v>18</v>
      </c>
      <c r="F14" s="4"/>
      <c r="G14" s="4"/>
      <c r="H14" s="4"/>
    </row>
    <row r="16" customFormat="false" ht="15" hidden="false" customHeight="false" outlineLevel="0" collapsed="false">
      <c r="A16" s="7" t="s">
        <v>472</v>
      </c>
    </row>
  </sheetData>
  <autoFilter ref="A1:H13"/>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2026-10-23T10:28:15Z</dcterms:created>
  <dc:creator>openpyxl</dc:creator>
  <dc:description/>
  <dc:language>en-US</dc:language>
  <cp:lastModifiedBy/>
  <dcterms:modified xsi:type="dcterms:W3CDTF">2026-10-23T10:28:15Z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